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令和６年度/03 企画法令係案件/01 老健事業/04 処遇移行支援ツール（HP等）/250321HP改修/shogu-kaizen/download/"/>
    </mc:Choice>
  </mc:AlternateContent>
  <xr:revisionPtr revIDLastSave="19" documentId="13_ncr:1_{80BCD2D2-888B-4A3F-8C08-2C20421C450D}" xr6:coauthVersionLast="47" xr6:coauthVersionMax="47" xr10:uidLastSave="{DCBF52C8-F847-4A4E-BCB5-F57B1508CC94}"/>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<sst xmlns="http://schemas.openxmlformats.org/spreadsheetml/2006/main" count="4627" uniqueCount="2317">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</sst>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vertical="center"/>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xf numFmtId="0" fontId="28" fillId="32" borderId="115" xfId="0" applyFont="1" applyFill="1" applyBorder="1" applyAlignment="1" applyProtection="1">
      <alignment horizontal="left" vertical="center" shrinkToFit="1"/>
      <protection locked="0"/>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95331" y="674366"/>
          <a:ext cx="3825866" cy="890455"/>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77191"/>
          <a:ext cx="8574366" cy="13861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896355"/>
              <a:ext cx="160313"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9279635"/>
              <a:ext cx="160313"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7565135"/>
              <a:ext cx="160313"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21900173"/>
              <a:ext cx="160313"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24442615"/>
              <a:ext cx="160313"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7380712"/>
              <a:ext cx="160313" cy="263769"/>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432353" y="266982"/>
          <a:ext cx="6868378" cy="101220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7138" y="26926442"/>
              <a:ext cx="160314"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53965" y="35705855"/>
              <a:ext cx="160313"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53965" y="37396615"/>
              <a:ext cx="160313"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03867" y="270070"/>
          <a:ext cx="6193239" cy="28320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9316" y="829094"/>
          <a:ext cx="646261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65808" y="364382"/>
          <a:ext cx="10057626" cy="180652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T32" sqref="AT32"/>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3" t="s">
        <v>2</v>
      </c>
      <c r="B3" s="503"/>
      <c r="C3" s="503"/>
      <c r="D3" s="503"/>
      <c r="E3" s="503"/>
      <c r="F3" s="503"/>
      <c r="G3" s="503"/>
      <c r="H3" s="503"/>
      <c r="I3" s="503"/>
      <c r="J3" s="503"/>
      <c r="K3" s="503"/>
      <c r="L3" s="503"/>
      <c r="M3" s="503"/>
      <c r="N3" s="503"/>
      <c r="O3" s="503"/>
      <c r="P3" s="503"/>
      <c r="Q3" s="503"/>
      <c r="R3" s="503"/>
      <c r="S3" s="503"/>
      <c r="T3" s="503"/>
      <c r="U3" s="503"/>
      <c r="V3" s="503"/>
      <c r="W3" s="503"/>
      <c r="X3" s="503"/>
      <c r="Y3" s="503"/>
      <c r="Z3" s="503"/>
    </row>
    <row r="4" spans="1:29" s="371" customFormat="1" ht="30.75" customHeight="1">
      <c r="A4" s="519" t="s">
        <v>3</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20" t="s">
        <v>4</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3" t="s">
        <v>5</v>
      </c>
      <c r="B14" s="503"/>
      <c r="C14" s="503"/>
      <c r="D14" s="503"/>
      <c r="E14" s="503"/>
      <c r="F14" s="503"/>
      <c r="G14" s="503"/>
      <c r="H14" s="503"/>
      <c r="I14" s="503"/>
      <c r="J14" s="503"/>
      <c r="K14" s="503"/>
      <c r="L14" s="503"/>
      <c r="M14" s="503"/>
      <c r="N14" s="503"/>
      <c r="O14" s="503"/>
      <c r="P14" s="503"/>
      <c r="Q14" s="503"/>
      <c r="R14" s="503"/>
      <c r="S14" s="503"/>
      <c r="T14" s="503"/>
      <c r="U14" s="503"/>
      <c r="V14" s="503"/>
      <c r="W14" s="503"/>
      <c r="X14" s="503"/>
      <c r="Y14" s="503"/>
      <c r="Z14" s="503"/>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5" t="s">
        <v>9</v>
      </c>
      <c r="D32" s="496"/>
      <c r="E32" s="496"/>
      <c r="F32" s="496"/>
      <c r="G32" s="496"/>
      <c r="H32" s="496"/>
      <c r="I32" s="496"/>
      <c r="J32" s="496"/>
      <c r="K32" s="496"/>
      <c r="L32" s="497"/>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3" t="s">
        <v>13</v>
      </c>
      <c r="D36" s="493"/>
      <c r="E36" s="493"/>
      <c r="F36" s="493"/>
      <c r="G36" s="493"/>
      <c r="H36" s="493"/>
      <c r="I36" s="493"/>
      <c r="J36" s="493"/>
      <c r="K36" s="493"/>
      <c r="L36" s="494"/>
      <c r="M36" s="498" t="s">
        <v>14</v>
      </c>
      <c r="N36" s="499"/>
      <c r="O36" s="499"/>
      <c r="P36" s="499"/>
      <c r="Q36" s="499"/>
      <c r="R36" s="499"/>
      <c r="S36" s="499"/>
      <c r="T36" s="499"/>
      <c r="U36" s="499"/>
      <c r="V36" s="499"/>
      <c r="W36" s="500"/>
      <c r="X36" s="501"/>
      <c r="Y36" s="373"/>
      <c r="Z36" s="373"/>
      <c r="AA36" s="373"/>
    </row>
    <row r="37" spans="1:29" ht="20.100000000000001" customHeight="1" thickBot="1">
      <c r="A37" s="373"/>
      <c r="B37" s="379"/>
      <c r="C37" s="493" t="s">
        <v>15</v>
      </c>
      <c r="D37" s="493"/>
      <c r="E37" s="493"/>
      <c r="F37" s="493"/>
      <c r="G37" s="493"/>
      <c r="H37" s="493"/>
      <c r="I37" s="493"/>
      <c r="J37" s="493"/>
      <c r="K37" s="493"/>
      <c r="L37" s="494"/>
      <c r="M37" s="489" t="s">
        <v>14</v>
      </c>
      <c r="N37" s="490"/>
      <c r="O37" s="490"/>
      <c r="P37" s="490"/>
      <c r="Q37" s="490"/>
      <c r="R37" s="490"/>
      <c r="S37" s="490"/>
      <c r="T37" s="490"/>
      <c r="U37" s="513"/>
      <c r="V37" s="513"/>
      <c r="W37" s="514"/>
      <c r="X37" s="515"/>
      <c r="Y37" s="373"/>
      <c r="Z37" s="373"/>
      <c r="AA37" s="373"/>
      <c r="AC37" t="s">
        <v>16</v>
      </c>
    </row>
    <row r="38" spans="1:29" ht="20.100000000000001" customHeight="1" thickBot="1">
      <c r="A38" s="373"/>
      <c r="B38" s="378" t="s">
        <v>17</v>
      </c>
      <c r="C38" s="493" t="s">
        <v>18</v>
      </c>
      <c r="D38" s="493"/>
      <c r="E38" s="493"/>
      <c r="F38" s="493"/>
      <c r="G38" s="493"/>
      <c r="H38" s="493"/>
      <c r="I38" s="493"/>
      <c r="J38" s="493"/>
      <c r="K38" s="493"/>
      <c r="L38" s="494"/>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3" t="s">
        <v>20</v>
      </c>
      <c r="D39" s="493"/>
      <c r="E39" s="493"/>
      <c r="F39" s="493"/>
      <c r="G39" s="493"/>
      <c r="H39" s="493"/>
      <c r="I39" s="493"/>
      <c r="J39" s="493"/>
      <c r="K39" s="493"/>
      <c r="L39" s="494"/>
      <c r="M39" s="489" t="s">
        <v>21</v>
      </c>
      <c r="N39" s="490"/>
      <c r="O39" s="490"/>
      <c r="P39" s="490"/>
      <c r="Q39" s="490"/>
      <c r="R39" s="490"/>
      <c r="S39" s="490"/>
      <c r="T39" s="490"/>
      <c r="U39" s="505"/>
      <c r="V39" s="505"/>
      <c r="W39" s="506"/>
      <c r="X39" s="507"/>
      <c r="Y39" s="373"/>
      <c r="Z39" s="373"/>
      <c r="AA39" s="373"/>
    </row>
    <row r="40" spans="1:29" ht="20.100000000000001" customHeight="1">
      <c r="A40" s="373"/>
      <c r="B40" s="379"/>
      <c r="C40" s="493" t="s">
        <v>22</v>
      </c>
      <c r="D40" s="493"/>
      <c r="E40" s="493"/>
      <c r="F40" s="493"/>
      <c r="G40" s="493"/>
      <c r="H40" s="493"/>
      <c r="I40" s="493"/>
      <c r="J40" s="493"/>
      <c r="K40" s="493"/>
      <c r="L40" s="494"/>
      <c r="M40" s="489" t="s">
        <v>23</v>
      </c>
      <c r="N40" s="490"/>
      <c r="O40" s="490"/>
      <c r="P40" s="490"/>
      <c r="Q40" s="490"/>
      <c r="R40" s="490"/>
      <c r="S40" s="490"/>
      <c r="T40" s="490"/>
      <c r="U40" s="490"/>
      <c r="V40" s="490"/>
      <c r="W40" s="491"/>
      <c r="X40" s="492"/>
      <c r="Y40" s="373"/>
      <c r="Z40" s="373"/>
      <c r="AA40" s="373"/>
    </row>
    <row r="41" spans="1:29" ht="20.100000000000001" customHeight="1">
      <c r="A41" s="373"/>
      <c r="B41" s="378" t="s">
        <v>24</v>
      </c>
      <c r="C41" s="493" t="s">
        <v>25</v>
      </c>
      <c r="D41" s="493"/>
      <c r="E41" s="493"/>
      <c r="F41" s="493"/>
      <c r="G41" s="493"/>
      <c r="H41" s="493"/>
      <c r="I41" s="493"/>
      <c r="J41" s="493"/>
      <c r="K41" s="493"/>
      <c r="L41" s="494"/>
      <c r="M41" s="489" t="s">
        <v>26</v>
      </c>
      <c r="N41" s="490"/>
      <c r="O41" s="490"/>
      <c r="P41" s="490"/>
      <c r="Q41" s="490"/>
      <c r="R41" s="490"/>
      <c r="S41" s="490"/>
      <c r="T41" s="490"/>
      <c r="U41" s="490"/>
      <c r="V41" s="490"/>
      <c r="W41" s="491"/>
      <c r="X41" s="492"/>
      <c r="Y41" s="373"/>
      <c r="Z41" s="373"/>
      <c r="AA41" s="373"/>
    </row>
    <row r="42" spans="1:29" ht="20.100000000000001" customHeight="1">
      <c r="A42" s="373"/>
      <c r="B42" s="379"/>
      <c r="C42" s="493" t="s">
        <v>27</v>
      </c>
      <c r="D42" s="493"/>
      <c r="E42" s="493"/>
      <c r="F42" s="493"/>
      <c r="G42" s="493"/>
      <c r="H42" s="493"/>
      <c r="I42" s="493"/>
      <c r="J42" s="493"/>
      <c r="K42" s="493"/>
      <c r="L42" s="494"/>
      <c r="M42" s="512" t="s">
        <v>28</v>
      </c>
      <c r="N42" s="513"/>
      <c r="O42" s="513"/>
      <c r="P42" s="513"/>
      <c r="Q42" s="513"/>
      <c r="R42" s="513"/>
      <c r="S42" s="513"/>
      <c r="T42" s="513"/>
      <c r="U42" s="513"/>
      <c r="V42" s="513"/>
      <c r="W42" s="514"/>
      <c r="X42" s="515"/>
      <c r="Y42" s="373"/>
      <c r="Z42" s="373"/>
      <c r="AA42" s="373"/>
    </row>
    <row r="43" spans="1:29" ht="20.100000000000001" customHeight="1">
      <c r="A43" s="373"/>
      <c r="B43" s="516" t="s">
        <v>29</v>
      </c>
      <c r="C43" s="493" t="s">
        <v>13</v>
      </c>
      <c r="D43" s="493"/>
      <c r="E43" s="493"/>
      <c r="F43" s="493"/>
      <c r="G43" s="493"/>
      <c r="H43" s="493"/>
      <c r="I43" s="493"/>
      <c r="J43" s="493"/>
      <c r="K43" s="493"/>
      <c r="L43" s="494"/>
      <c r="M43" s="489" t="s">
        <v>30</v>
      </c>
      <c r="N43" s="490"/>
      <c r="O43" s="490"/>
      <c r="P43" s="490"/>
      <c r="Q43" s="490"/>
      <c r="R43" s="490"/>
      <c r="S43" s="490"/>
      <c r="T43" s="490"/>
      <c r="U43" s="490"/>
      <c r="V43" s="490"/>
      <c r="W43" s="491"/>
      <c r="X43" s="492"/>
      <c r="Y43" s="373"/>
      <c r="Z43" s="373"/>
      <c r="AA43" s="373"/>
    </row>
    <row r="44" spans="1:29" ht="20.100000000000001" customHeight="1">
      <c r="A44" s="373"/>
      <c r="B44" s="517"/>
      <c r="C44" s="518" t="s">
        <v>27</v>
      </c>
      <c r="D44" s="518"/>
      <c r="E44" s="518"/>
      <c r="F44" s="518"/>
      <c r="G44" s="518"/>
      <c r="H44" s="518"/>
      <c r="I44" s="518"/>
      <c r="J44" s="518"/>
      <c r="K44" s="518"/>
      <c r="L44" s="518"/>
      <c r="M44" s="489" t="s">
        <v>31</v>
      </c>
      <c r="N44" s="490"/>
      <c r="O44" s="490"/>
      <c r="P44" s="490"/>
      <c r="Q44" s="490"/>
      <c r="R44" s="490"/>
      <c r="S44" s="490"/>
      <c r="T44" s="490"/>
      <c r="U44" s="490"/>
      <c r="V44" s="490"/>
      <c r="W44" s="491"/>
      <c r="X44" s="492"/>
      <c r="Y44" s="373"/>
      <c r="Z44" s="373"/>
      <c r="AA44" s="373"/>
    </row>
    <row r="45" spans="1:29" ht="20.100000000000001" customHeight="1">
      <c r="A45" s="373"/>
      <c r="B45" s="378" t="s">
        <v>32</v>
      </c>
      <c r="C45" s="493" t="s">
        <v>33</v>
      </c>
      <c r="D45" s="493"/>
      <c r="E45" s="493"/>
      <c r="F45" s="493"/>
      <c r="G45" s="493"/>
      <c r="H45" s="493"/>
      <c r="I45" s="493"/>
      <c r="J45" s="493"/>
      <c r="K45" s="493"/>
      <c r="L45" s="494"/>
      <c r="M45" s="504" t="s">
        <v>34</v>
      </c>
      <c r="N45" s="505"/>
      <c r="O45" s="505"/>
      <c r="P45" s="505"/>
      <c r="Q45" s="505"/>
      <c r="R45" s="505"/>
      <c r="S45" s="505"/>
      <c r="T45" s="505"/>
      <c r="U45" s="505"/>
      <c r="V45" s="505"/>
      <c r="W45" s="506"/>
      <c r="X45" s="507"/>
      <c r="Y45" s="373"/>
      <c r="Z45" s="373"/>
      <c r="AA45" s="373"/>
    </row>
    <row r="46" spans="1:29" ht="20.100000000000001" customHeight="1" thickBot="1">
      <c r="A46" s="373"/>
      <c r="B46" s="384"/>
      <c r="C46" s="493" t="s">
        <v>35</v>
      </c>
      <c r="D46" s="493"/>
      <c r="E46" s="493"/>
      <c r="F46" s="493"/>
      <c r="G46" s="493"/>
      <c r="H46" s="493"/>
      <c r="I46" s="493"/>
      <c r="J46" s="493"/>
      <c r="K46" s="493"/>
      <c r="L46" s="494"/>
      <c r="M46" s="508" t="s">
        <v>36</v>
      </c>
      <c r="N46" s="509"/>
      <c r="O46" s="509"/>
      <c r="P46" s="509"/>
      <c r="Q46" s="509"/>
      <c r="R46" s="509"/>
      <c r="S46" s="509"/>
      <c r="T46" s="509"/>
      <c r="U46" s="509"/>
      <c r="V46" s="509"/>
      <c r="W46" s="510"/>
      <c r="X46" s="511"/>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4">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2">
      <c r="A50" s="373"/>
      <c r="B50" s="386"/>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row>
    <row r="51" spans="1:27" ht="28.5" customHeight="1">
      <c r="A51" s="373"/>
      <c r="B51" s="485" t="s">
        <v>39</v>
      </c>
      <c r="C51" s="485" t="s">
        <v>40</v>
      </c>
      <c r="D51" s="485"/>
      <c r="E51" s="485"/>
      <c r="F51" s="485"/>
      <c r="G51" s="485"/>
      <c r="H51" s="485"/>
      <c r="I51" s="485"/>
      <c r="J51" s="485"/>
      <c r="K51" s="485"/>
      <c r="L51" s="485"/>
      <c r="M51" s="485" t="s">
        <v>41</v>
      </c>
      <c r="N51" s="485"/>
      <c r="O51" s="485"/>
      <c r="P51" s="485"/>
      <c r="Q51" s="485"/>
      <c r="R51" s="538" t="s">
        <v>42</v>
      </c>
      <c r="S51" s="539"/>
      <c r="T51" s="539"/>
      <c r="U51" s="539"/>
      <c r="V51" s="539"/>
      <c r="W51" s="540"/>
      <c r="X51" s="485" t="s">
        <v>43</v>
      </c>
      <c r="Y51" s="487" t="s">
        <v>44</v>
      </c>
      <c r="Z51" s="387"/>
      <c r="AA51" s="387"/>
    </row>
    <row r="52" spans="1:27" ht="28.5" customHeight="1" thickBot="1">
      <c r="A52" s="373"/>
      <c r="B52" s="485"/>
      <c r="C52" s="486"/>
      <c r="D52" s="486"/>
      <c r="E52" s="486"/>
      <c r="F52" s="486"/>
      <c r="G52" s="486"/>
      <c r="H52" s="486"/>
      <c r="I52" s="486"/>
      <c r="J52" s="486"/>
      <c r="K52" s="486"/>
      <c r="L52" s="486"/>
      <c r="M52" s="486"/>
      <c r="N52" s="486"/>
      <c r="O52" s="486"/>
      <c r="P52" s="486"/>
      <c r="Q52" s="486"/>
      <c r="R52" s="531" t="s">
        <v>45</v>
      </c>
      <c r="S52" s="486"/>
      <c r="T52" s="486"/>
      <c r="U52" s="486"/>
      <c r="V52" s="486"/>
      <c r="W52" s="388" t="s">
        <v>46</v>
      </c>
      <c r="X52" s="486"/>
      <c r="Y52" s="488"/>
      <c r="Z52" s="385"/>
      <c r="AA52" s="385"/>
    </row>
    <row r="53" spans="1:27" ht="33.9" customHeight="1">
      <c r="A53" s="373"/>
      <c r="B53" s="389">
        <v>1</v>
      </c>
      <c r="C53" s="541">
        <v>1334567890</v>
      </c>
      <c r="D53" s="542"/>
      <c r="E53" s="542"/>
      <c r="F53" s="542"/>
      <c r="G53" s="542"/>
      <c r="H53" s="542"/>
      <c r="I53" s="542"/>
      <c r="J53" s="542"/>
      <c r="K53" s="542"/>
      <c r="L53" s="543"/>
      <c r="M53" s="532" t="s">
        <v>47</v>
      </c>
      <c r="N53" s="533"/>
      <c r="O53" s="533"/>
      <c r="P53" s="533"/>
      <c r="Q53" s="534"/>
      <c r="R53" s="535" t="s">
        <v>48</v>
      </c>
      <c r="S53" s="536"/>
      <c r="T53" s="536"/>
      <c r="U53" s="536"/>
      <c r="V53" s="537"/>
      <c r="W53" s="122" t="s">
        <v>49</v>
      </c>
      <c r="X53" s="123" t="s">
        <v>50</v>
      </c>
      <c r="Y53" s="453" t="s">
        <v>51</v>
      </c>
      <c r="Z53" s="390"/>
      <c r="AA53" s="391"/>
    </row>
    <row r="54" spans="1:27" ht="33.9" customHeight="1">
      <c r="A54" s="373"/>
      <c r="B54" s="392">
        <f>B53+1</f>
        <v>2</v>
      </c>
      <c r="C54" s="521">
        <v>1334567890</v>
      </c>
      <c r="D54" s="522"/>
      <c r="E54" s="522"/>
      <c r="F54" s="522"/>
      <c r="G54" s="522"/>
      <c r="H54" s="522"/>
      <c r="I54" s="522"/>
      <c r="J54" s="522"/>
      <c r="K54" s="522"/>
      <c r="L54" s="523"/>
      <c r="M54" s="528" t="s">
        <v>52</v>
      </c>
      <c r="N54" s="529"/>
      <c r="O54" s="529"/>
      <c r="P54" s="529"/>
      <c r="Q54" s="530"/>
      <c r="R54" s="525" t="s">
        <v>48</v>
      </c>
      <c r="S54" s="526"/>
      <c r="T54" s="526"/>
      <c r="U54" s="526"/>
      <c r="V54" s="527"/>
      <c r="W54" s="463" t="s">
        <v>49</v>
      </c>
      <c r="X54" s="4" t="s">
        <v>50</v>
      </c>
      <c r="Y54" s="5" t="s">
        <v>53</v>
      </c>
      <c r="Z54" s="390"/>
      <c r="AA54" s="391"/>
    </row>
    <row r="55" spans="1:27" ht="33.9" customHeight="1">
      <c r="A55" s="373"/>
      <c r="B55" s="392">
        <f t="shared" ref="B55:B118" si="0">B54+1</f>
        <v>3</v>
      </c>
      <c r="C55" s="521">
        <v>1334567891</v>
      </c>
      <c r="D55" s="522"/>
      <c r="E55" s="522"/>
      <c r="F55" s="522"/>
      <c r="G55" s="522"/>
      <c r="H55" s="522"/>
      <c r="I55" s="522"/>
      <c r="J55" s="522"/>
      <c r="K55" s="522"/>
      <c r="L55" s="523"/>
      <c r="M55" s="525" t="s">
        <v>47</v>
      </c>
      <c r="N55" s="526"/>
      <c r="O55" s="526"/>
      <c r="P55" s="526"/>
      <c r="Q55" s="527"/>
      <c r="R55" s="525" t="s">
        <v>48</v>
      </c>
      <c r="S55" s="526"/>
      <c r="T55" s="526"/>
      <c r="U55" s="526"/>
      <c r="V55" s="527"/>
      <c r="W55" s="463" t="s">
        <v>49</v>
      </c>
      <c r="X55" s="4" t="s">
        <v>54</v>
      </c>
      <c r="Y55" s="5" t="s">
        <v>55</v>
      </c>
      <c r="Z55" s="390"/>
      <c r="AA55" s="391"/>
    </row>
    <row r="56" spans="1:27" ht="33.9" customHeight="1">
      <c r="A56" s="373"/>
      <c r="B56" s="392">
        <f t="shared" si="0"/>
        <v>4</v>
      </c>
      <c r="C56" s="521">
        <v>1334567892</v>
      </c>
      <c r="D56" s="522"/>
      <c r="E56" s="522"/>
      <c r="F56" s="522"/>
      <c r="G56" s="522"/>
      <c r="H56" s="522"/>
      <c r="I56" s="522"/>
      <c r="J56" s="522"/>
      <c r="K56" s="522"/>
      <c r="L56" s="523"/>
      <c r="M56" s="525" t="s">
        <v>56</v>
      </c>
      <c r="N56" s="526"/>
      <c r="O56" s="526"/>
      <c r="P56" s="526"/>
      <c r="Q56" s="527"/>
      <c r="R56" s="525" t="s">
        <v>48</v>
      </c>
      <c r="S56" s="526"/>
      <c r="T56" s="526"/>
      <c r="U56" s="526"/>
      <c r="V56" s="527"/>
      <c r="W56" s="463" t="s">
        <v>57</v>
      </c>
      <c r="X56" s="4" t="s">
        <v>58</v>
      </c>
      <c r="Y56" s="5" t="s">
        <v>59</v>
      </c>
      <c r="Z56" s="390"/>
      <c r="AA56" s="391"/>
    </row>
    <row r="57" spans="1:27" ht="33.9" customHeight="1">
      <c r="A57" s="373"/>
      <c r="B57" s="392">
        <f t="shared" si="0"/>
        <v>5</v>
      </c>
      <c r="C57" s="521">
        <v>1334567893</v>
      </c>
      <c r="D57" s="522"/>
      <c r="E57" s="522"/>
      <c r="F57" s="522"/>
      <c r="G57" s="522"/>
      <c r="H57" s="522"/>
      <c r="I57" s="522"/>
      <c r="J57" s="522"/>
      <c r="K57" s="522"/>
      <c r="L57" s="523"/>
      <c r="M57" s="525" t="s">
        <v>60</v>
      </c>
      <c r="N57" s="526"/>
      <c r="O57" s="526"/>
      <c r="P57" s="526"/>
      <c r="Q57" s="527"/>
      <c r="R57" s="525" t="s">
        <v>61</v>
      </c>
      <c r="S57" s="526"/>
      <c r="T57" s="526"/>
      <c r="U57" s="526"/>
      <c r="V57" s="527"/>
      <c r="W57" s="463" t="s">
        <v>62</v>
      </c>
      <c r="X57" s="4" t="s">
        <v>63</v>
      </c>
      <c r="Y57" s="5" t="s">
        <v>64</v>
      </c>
      <c r="Z57" s="390"/>
      <c r="AA57" s="391"/>
    </row>
    <row r="58" spans="1:27" ht="33.9" customHeight="1">
      <c r="A58" s="373"/>
      <c r="B58" s="392">
        <f t="shared" si="0"/>
        <v>6</v>
      </c>
      <c r="C58" s="521">
        <v>1334567893</v>
      </c>
      <c r="D58" s="522"/>
      <c r="E58" s="522"/>
      <c r="F58" s="522"/>
      <c r="G58" s="522"/>
      <c r="H58" s="522"/>
      <c r="I58" s="522"/>
      <c r="J58" s="522"/>
      <c r="K58" s="522"/>
      <c r="L58" s="523"/>
      <c r="M58" s="525" t="s">
        <v>60</v>
      </c>
      <c r="N58" s="526"/>
      <c r="O58" s="526"/>
      <c r="P58" s="526"/>
      <c r="Q58" s="527"/>
      <c r="R58" s="525" t="s">
        <v>61</v>
      </c>
      <c r="S58" s="526"/>
      <c r="T58" s="526"/>
      <c r="U58" s="526"/>
      <c r="V58" s="527"/>
      <c r="W58" s="463" t="s">
        <v>62</v>
      </c>
      <c r="X58" s="4" t="s">
        <v>63</v>
      </c>
      <c r="Y58" s="5" t="s">
        <v>64</v>
      </c>
      <c r="Z58" s="390"/>
      <c r="AA58" s="391"/>
    </row>
    <row r="59" spans="1:27" ht="33.9" customHeight="1">
      <c r="A59" s="373"/>
      <c r="B59" s="392">
        <f t="shared" si="0"/>
        <v>7</v>
      </c>
      <c r="C59" s="521">
        <v>1334567894</v>
      </c>
      <c r="D59" s="522"/>
      <c r="E59" s="522"/>
      <c r="F59" s="522"/>
      <c r="G59" s="522"/>
      <c r="H59" s="522"/>
      <c r="I59" s="522"/>
      <c r="J59" s="522"/>
      <c r="K59" s="522"/>
      <c r="L59" s="523"/>
      <c r="M59" s="525" t="s">
        <v>60</v>
      </c>
      <c r="N59" s="526"/>
      <c r="O59" s="526"/>
      <c r="P59" s="526"/>
      <c r="Q59" s="527"/>
      <c r="R59" s="525" t="s">
        <v>61</v>
      </c>
      <c r="S59" s="526"/>
      <c r="T59" s="526"/>
      <c r="U59" s="526"/>
      <c r="V59" s="527"/>
      <c r="W59" s="463" t="s">
        <v>62</v>
      </c>
      <c r="X59" s="4" t="s">
        <v>63</v>
      </c>
      <c r="Y59" s="5" t="s">
        <v>65</v>
      </c>
      <c r="Z59" s="390"/>
      <c r="AA59" s="391"/>
    </row>
    <row r="60" spans="1:27" ht="33.9" customHeight="1">
      <c r="A60" s="373"/>
      <c r="B60" s="392">
        <f t="shared" si="0"/>
        <v>8</v>
      </c>
      <c r="C60" s="521" t="s">
        <v>66</v>
      </c>
      <c r="D60" s="522"/>
      <c r="E60" s="522"/>
      <c r="F60" s="522"/>
      <c r="G60" s="522"/>
      <c r="H60" s="522"/>
      <c r="I60" s="522"/>
      <c r="J60" s="522"/>
      <c r="K60" s="522"/>
      <c r="L60" s="523"/>
      <c r="M60" s="525" t="s">
        <v>47</v>
      </c>
      <c r="N60" s="526"/>
      <c r="O60" s="526"/>
      <c r="P60" s="526"/>
      <c r="Q60" s="527"/>
      <c r="R60" s="525" t="s">
        <v>47</v>
      </c>
      <c r="S60" s="526"/>
      <c r="T60" s="526"/>
      <c r="U60" s="526"/>
      <c r="V60" s="527"/>
      <c r="W60" s="463" t="s">
        <v>67</v>
      </c>
      <c r="X60" s="4" t="s">
        <v>58</v>
      </c>
      <c r="Y60" s="464" t="s">
        <v>64</v>
      </c>
      <c r="Z60" s="390"/>
      <c r="AA60" s="391"/>
    </row>
    <row r="61" spans="1:27" ht="33.9" customHeight="1">
      <c r="A61" s="373"/>
      <c r="B61" s="392">
        <f t="shared" si="0"/>
        <v>9</v>
      </c>
      <c r="C61" s="521" t="s">
        <v>2311</v>
      </c>
      <c r="D61" s="522"/>
      <c r="E61" s="522"/>
      <c r="F61" s="522"/>
      <c r="G61" s="522"/>
      <c r="H61" s="522"/>
      <c r="I61" s="522"/>
      <c r="J61" s="522"/>
      <c r="K61" s="522"/>
      <c r="L61" s="523"/>
      <c r="M61" s="525" t="s">
        <v>60</v>
      </c>
      <c r="N61" s="526"/>
      <c r="O61" s="526"/>
      <c r="P61" s="526"/>
      <c r="Q61" s="527"/>
      <c r="R61" s="525" t="s">
        <v>61</v>
      </c>
      <c r="S61" s="526"/>
      <c r="T61" s="526"/>
      <c r="U61" s="526"/>
      <c r="V61" s="527"/>
      <c r="W61" s="463" t="s">
        <v>62</v>
      </c>
      <c r="X61" s="4" t="s">
        <v>2313</v>
      </c>
      <c r="Y61" s="464" t="s">
        <v>399</v>
      </c>
      <c r="Z61" s="390"/>
      <c r="AA61" s="391"/>
    </row>
    <row r="62" spans="1:27" ht="33.9" customHeight="1">
      <c r="A62" s="373"/>
      <c r="B62" s="392">
        <f t="shared" si="0"/>
        <v>10</v>
      </c>
      <c r="C62" s="521" t="s">
        <v>2312</v>
      </c>
      <c r="D62" s="522"/>
      <c r="E62" s="522"/>
      <c r="F62" s="522"/>
      <c r="G62" s="522"/>
      <c r="H62" s="522"/>
      <c r="I62" s="522"/>
      <c r="J62" s="522"/>
      <c r="K62" s="522"/>
      <c r="L62" s="523"/>
      <c r="M62" s="525" t="s">
        <v>47</v>
      </c>
      <c r="N62" s="526"/>
      <c r="O62" s="526"/>
      <c r="P62" s="526"/>
      <c r="Q62" s="527"/>
      <c r="R62" s="525" t="s">
        <v>47</v>
      </c>
      <c r="S62" s="526"/>
      <c r="T62" s="526"/>
      <c r="U62" s="526"/>
      <c r="V62" s="527"/>
      <c r="W62" s="463" t="s">
        <v>67</v>
      </c>
      <c r="X62" s="4" t="s">
        <v>2314</v>
      </c>
      <c r="Y62" s="5" t="s">
        <v>55</v>
      </c>
      <c r="Z62" s="390"/>
      <c r="AA62" s="391"/>
    </row>
    <row r="63" spans="1:27" ht="33.9" customHeight="1">
      <c r="A63" s="373"/>
      <c r="B63" s="392">
        <f t="shared" si="0"/>
        <v>11</v>
      </c>
      <c r="C63" s="521" t="s">
        <v>2315</v>
      </c>
      <c r="D63" s="522"/>
      <c r="E63" s="522"/>
      <c r="F63" s="522"/>
      <c r="G63" s="522"/>
      <c r="H63" s="522"/>
      <c r="I63" s="522"/>
      <c r="J63" s="522"/>
      <c r="K63" s="522"/>
      <c r="L63" s="523"/>
      <c r="M63" s="525" t="s">
        <v>60</v>
      </c>
      <c r="N63" s="526"/>
      <c r="O63" s="526"/>
      <c r="P63" s="526"/>
      <c r="Q63" s="527"/>
      <c r="R63" s="525" t="s">
        <v>61</v>
      </c>
      <c r="S63" s="526"/>
      <c r="T63" s="526"/>
      <c r="U63" s="526"/>
      <c r="V63" s="527"/>
      <c r="W63" s="463" t="s">
        <v>62</v>
      </c>
      <c r="X63" s="4" t="s">
        <v>2313</v>
      </c>
      <c r="Y63" s="464" t="s">
        <v>404</v>
      </c>
      <c r="Z63" s="390"/>
      <c r="AA63" s="391"/>
    </row>
    <row r="64" spans="1:27" ht="33.9" customHeight="1">
      <c r="A64" s="373"/>
      <c r="B64" s="392">
        <f t="shared" si="0"/>
        <v>12</v>
      </c>
      <c r="C64" s="521" t="s">
        <v>2316</v>
      </c>
      <c r="D64" s="522"/>
      <c r="E64" s="522"/>
      <c r="F64" s="522"/>
      <c r="G64" s="522"/>
      <c r="H64" s="522"/>
      <c r="I64" s="522"/>
      <c r="J64" s="522"/>
      <c r="K64" s="522"/>
      <c r="L64" s="523"/>
      <c r="M64" s="525" t="s">
        <v>47</v>
      </c>
      <c r="N64" s="526"/>
      <c r="O64" s="526"/>
      <c r="P64" s="526"/>
      <c r="Q64" s="527"/>
      <c r="R64" s="525" t="s">
        <v>47</v>
      </c>
      <c r="S64" s="526"/>
      <c r="T64" s="526"/>
      <c r="U64" s="526"/>
      <c r="V64" s="527"/>
      <c r="W64" s="463" t="s">
        <v>67</v>
      </c>
      <c r="X64" s="4" t="s">
        <v>2314</v>
      </c>
      <c r="Y64" s="5" t="s">
        <v>410</v>
      </c>
      <c r="Z64" s="390"/>
      <c r="AA64" s="391"/>
    </row>
    <row r="65" spans="1:27" ht="33.9" customHeight="1">
      <c r="A65" s="373"/>
      <c r="B65" s="392">
        <f t="shared" si="0"/>
        <v>13</v>
      </c>
      <c r="C65" s="544"/>
      <c r="D65" s="545"/>
      <c r="E65" s="545"/>
      <c r="F65" s="545"/>
      <c r="G65" s="545"/>
      <c r="H65" s="545"/>
      <c r="I65" s="545"/>
      <c r="J65" s="545"/>
      <c r="K65" s="545"/>
      <c r="L65" s="546"/>
      <c r="M65" s="524"/>
      <c r="N65" s="524"/>
      <c r="O65" s="524"/>
      <c r="P65" s="524"/>
      <c r="Q65" s="524"/>
      <c r="R65" s="525"/>
      <c r="S65" s="526"/>
      <c r="T65" s="526"/>
      <c r="U65" s="526"/>
      <c r="V65" s="527"/>
      <c r="W65" s="71"/>
      <c r="X65" s="4"/>
      <c r="Y65" s="5"/>
      <c r="Z65" s="390"/>
      <c r="AA65" s="391"/>
    </row>
    <row r="66" spans="1:27" ht="33.9" customHeight="1">
      <c r="A66" s="373"/>
      <c r="B66" s="392">
        <f t="shared" si="0"/>
        <v>14</v>
      </c>
      <c r="C66" s="544"/>
      <c r="D66" s="545"/>
      <c r="E66" s="545"/>
      <c r="F66" s="545"/>
      <c r="G66" s="545"/>
      <c r="H66" s="545"/>
      <c r="I66" s="545"/>
      <c r="J66" s="545"/>
      <c r="K66" s="545"/>
      <c r="L66" s="546"/>
      <c r="M66" s="524"/>
      <c r="N66" s="524"/>
      <c r="O66" s="524"/>
      <c r="P66" s="524"/>
      <c r="Q66" s="524"/>
      <c r="R66" s="525"/>
      <c r="S66" s="526"/>
      <c r="T66" s="526"/>
      <c r="U66" s="526"/>
      <c r="V66" s="527"/>
      <c r="W66" s="71"/>
      <c r="X66" s="4"/>
      <c r="Y66" s="5"/>
      <c r="Z66" s="390"/>
      <c r="AA66" s="391"/>
    </row>
    <row r="67" spans="1:27" ht="33.9" customHeight="1">
      <c r="A67" s="373"/>
      <c r="B67" s="392">
        <f t="shared" si="0"/>
        <v>15</v>
      </c>
      <c r="C67" s="544"/>
      <c r="D67" s="545"/>
      <c r="E67" s="545"/>
      <c r="F67" s="545"/>
      <c r="G67" s="545"/>
      <c r="H67" s="545"/>
      <c r="I67" s="545"/>
      <c r="J67" s="545"/>
      <c r="K67" s="545"/>
      <c r="L67" s="546"/>
      <c r="M67" s="524"/>
      <c r="N67" s="524"/>
      <c r="O67" s="524"/>
      <c r="P67" s="524"/>
      <c r="Q67" s="524"/>
      <c r="R67" s="525"/>
      <c r="S67" s="526"/>
      <c r="T67" s="526"/>
      <c r="U67" s="526"/>
      <c r="V67" s="527"/>
      <c r="W67" s="71"/>
      <c r="X67" s="4"/>
      <c r="Y67" s="5"/>
      <c r="Z67" s="390"/>
      <c r="AA67" s="391"/>
    </row>
    <row r="68" spans="1:27" ht="33.9" customHeight="1">
      <c r="A68" s="373"/>
      <c r="B68" s="392">
        <f t="shared" si="0"/>
        <v>16</v>
      </c>
      <c r="C68" s="544"/>
      <c r="D68" s="545"/>
      <c r="E68" s="545"/>
      <c r="F68" s="545"/>
      <c r="G68" s="545"/>
      <c r="H68" s="545"/>
      <c r="I68" s="545"/>
      <c r="J68" s="545"/>
      <c r="K68" s="545"/>
      <c r="L68" s="546"/>
      <c r="M68" s="524"/>
      <c r="N68" s="524"/>
      <c r="O68" s="524"/>
      <c r="P68" s="524"/>
      <c r="Q68" s="524"/>
      <c r="R68" s="525"/>
      <c r="S68" s="526"/>
      <c r="T68" s="526"/>
      <c r="U68" s="526"/>
      <c r="V68" s="527"/>
      <c r="W68" s="71"/>
      <c r="X68" s="4"/>
      <c r="Y68" s="5"/>
      <c r="Z68" s="390"/>
      <c r="AA68" s="391"/>
    </row>
    <row r="69" spans="1:27" ht="33.9" customHeight="1">
      <c r="A69" s="373"/>
      <c r="B69" s="392">
        <f t="shared" si="0"/>
        <v>17</v>
      </c>
      <c r="C69" s="544"/>
      <c r="D69" s="545"/>
      <c r="E69" s="545"/>
      <c r="F69" s="545"/>
      <c r="G69" s="545"/>
      <c r="H69" s="545"/>
      <c r="I69" s="545"/>
      <c r="J69" s="545"/>
      <c r="K69" s="545"/>
      <c r="L69" s="546"/>
      <c r="M69" s="524"/>
      <c r="N69" s="524"/>
      <c r="O69" s="524"/>
      <c r="P69" s="524"/>
      <c r="Q69" s="524"/>
      <c r="R69" s="525"/>
      <c r="S69" s="526"/>
      <c r="T69" s="526"/>
      <c r="U69" s="526"/>
      <c r="V69" s="527"/>
      <c r="W69" s="71"/>
      <c r="X69" s="4"/>
      <c r="Y69" s="5"/>
      <c r="Z69" s="390"/>
      <c r="AA69" s="391"/>
    </row>
    <row r="70" spans="1:27" ht="33.9" customHeight="1">
      <c r="A70" s="373"/>
      <c r="B70" s="392">
        <f t="shared" si="0"/>
        <v>18</v>
      </c>
      <c r="C70" s="544"/>
      <c r="D70" s="545"/>
      <c r="E70" s="545"/>
      <c r="F70" s="545"/>
      <c r="G70" s="545"/>
      <c r="H70" s="545"/>
      <c r="I70" s="545"/>
      <c r="J70" s="545"/>
      <c r="K70" s="545"/>
      <c r="L70" s="546"/>
      <c r="M70" s="524"/>
      <c r="N70" s="524"/>
      <c r="O70" s="524"/>
      <c r="P70" s="524"/>
      <c r="Q70" s="524"/>
      <c r="R70" s="525"/>
      <c r="S70" s="526"/>
      <c r="T70" s="526"/>
      <c r="U70" s="526"/>
      <c r="V70" s="527"/>
      <c r="W70" s="71"/>
      <c r="X70" s="4"/>
      <c r="Y70" s="5"/>
      <c r="Z70" s="390"/>
      <c r="AA70" s="391"/>
    </row>
    <row r="71" spans="1:27" ht="33.9" customHeight="1">
      <c r="A71" s="373"/>
      <c r="B71" s="392">
        <f t="shared" si="0"/>
        <v>19</v>
      </c>
      <c r="C71" s="544"/>
      <c r="D71" s="545"/>
      <c r="E71" s="545"/>
      <c r="F71" s="545"/>
      <c r="G71" s="545"/>
      <c r="H71" s="545"/>
      <c r="I71" s="545"/>
      <c r="J71" s="545"/>
      <c r="K71" s="545"/>
      <c r="L71" s="546"/>
      <c r="M71" s="524"/>
      <c r="N71" s="524"/>
      <c r="O71" s="524"/>
      <c r="P71" s="524"/>
      <c r="Q71" s="524"/>
      <c r="R71" s="525"/>
      <c r="S71" s="526"/>
      <c r="T71" s="526"/>
      <c r="U71" s="526"/>
      <c r="V71" s="527"/>
      <c r="W71" s="71"/>
      <c r="X71" s="4"/>
      <c r="Y71" s="5"/>
      <c r="Z71" s="390"/>
      <c r="AA71" s="391"/>
    </row>
    <row r="72" spans="1:27" ht="33.9" customHeight="1">
      <c r="A72" s="373"/>
      <c r="B72" s="392">
        <f t="shared" si="0"/>
        <v>20</v>
      </c>
      <c r="C72" s="544"/>
      <c r="D72" s="545"/>
      <c r="E72" s="545"/>
      <c r="F72" s="545"/>
      <c r="G72" s="545"/>
      <c r="H72" s="545"/>
      <c r="I72" s="545"/>
      <c r="J72" s="545"/>
      <c r="K72" s="545"/>
      <c r="L72" s="546"/>
      <c r="M72" s="524"/>
      <c r="N72" s="524"/>
      <c r="O72" s="524"/>
      <c r="P72" s="524"/>
      <c r="Q72" s="524"/>
      <c r="R72" s="525"/>
      <c r="S72" s="526"/>
      <c r="T72" s="526"/>
      <c r="U72" s="526"/>
      <c r="V72" s="527"/>
      <c r="W72" s="71"/>
      <c r="X72" s="4"/>
      <c r="Y72" s="5"/>
      <c r="Z72" s="390"/>
      <c r="AA72" s="391"/>
    </row>
    <row r="73" spans="1:27" ht="33.9" customHeight="1">
      <c r="A73" s="373"/>
      <c r="B73" s="392">
        <f t="shared" si="0"/>
        <v>21</v>
      </c>
      <c r="C73" s="544"/>
      <c r="D73" s="545"/>
      <c r="E73" s="545"/>
      <c r="F73" s="545"/>
      <c r="G73" s="545"/>
      <c r="H73" s="545"/>
      <c r="I73" s="545"/>
      <c r="J73" s="545"/>
      <c r="K73" s="545"/>
      <c r="L73" s="546"/>
      <c r="M73" s="524"/>
      <c r="N73" s="524"/>
      <c r="O73" s="524"/>
      <c r="P73" s="524"/>
      <c r="Q73" s="524"/>
      <c r="R73" s="525"/>
      <c r="S73" s="526"/>
      <c r="T73" s="526"/>
      <c r="U73" s="526"/>
      <c r="V73" s="527"/>
      <c r="W73" s="71"/>
      <c r="X73" s="4"/>
      <c r="Y73" s="5"/>
      <c r="Z73" s="390"/>
      <c r="AA73" s="391"/>
    </row>
    <row r="74" spans="1:27" ht="33.9" customHeight="1">
      <c r="A74" s="373"/>
      <c r="B74" s="392">
        <f t="shared" si="0"/>
        <v>22</v>
      </c>
      <c r="C74" s="544"/>
      <c r="D74" s="545"/>
      <c r="E74" s="545"/>
      <c r="F74" s="545"/>
      <c r="G74" s="545"/>
      <c r="H74" s="545"/>
      <c r="I74" s="545"/>
      <c r="J74" s="545"/>
      <c r="K74" s="545"/>
      <c r="L74" s="546"/>
      <c r="M74" s="524"/>
      <c r="N74" s="524"/>
      <c r="O74" s="524"/>
      <c r="P74" s="524"/>
      <c r="Q74" s="524"/>
      <c r="R74" s="525"/>
      <c r="S74" s="526"/>
      <c r="T74" s="526"/>
      <c r="U74" s="526"/>
      <c r="V74" s="527"/>
      <c r="W74" s="71"/>
      <c r="X74" s="4"/>
      <c r="Y74" s="5"/>
      <c r="Z74" s="390"/>
      <c r="AA74" s="391"/>
    </row>
    <row r="75" spans="1:27" ht="33.9" customHeight="1">
      <c r="A75" s="373"/>
      <c r="B75" s="392">
        <f t="shared" si="0"/>
        <v>23</v>
      </c>
      <c r="C75" s="544"/>
      <c r="D75" s="545"/>
      <c r="E75" s="545"/>
      <c r="F75" s="545"/>
      <c r="G75" s="545"/>
      <c r="H75" s="545"/>
      <c r="I75" s="545"/>
      <c r="J75" s="545"/>
      <c r="K75" s="545"/>
      <c r="L75" s="546"/>
      <c r="M75" s="524"/>
      <c r="N75" s="524"/>
      <c r="O75" s="524"/>
      <c r="P75" s="524"/>
      <c r="Q75" s="524"/>
      <c r="R75" s="525"/>
      <c r="S75" s="526"/>
      <c r="T75" s="526"/>
      <c r="U75" s="526"/>
      <c r="V75" s="527"/>
      <c r="W75" s="71"/>
      <c r="X75" s="4"/>
      <c r="Y75" s="5"/>
      <c r="Z75" s="390"/>
      <c r="AA75" s="391"/>
    </row>
    <row r="76" spans="1:27" ht="33.9" customHeight="1">
      <c r="A76" s="373"/>
      <c r="B76" s="392">
        <f t="shared" si="0"/>
        <v>24</v>
      </c>
      <c r="C76" s="544"/>
      <c r="D76" s="545"/>
      <c r="E76" s="545"/>
      <c r="F76" s="545"/>
      <c r="G76" s="545"/>
      <c r="H76" s="545"/>
      <c r="I76" s="545"/>
      <c r="J76" s="545"/>
      <c r="K76" s="545"/>
      <c r="L76" s="546"/>
      <c r="M76" s="524"/>
      <c r="N76" s="524"/>
      <c r="O76" s="524"/>
      <c r="P76" s="524"/>
      <c r="Q76" s="524"/>
      <c r="R76" s="525"/>
      <c r="S76" s="526"/>
      <c r="T76" s="526"/>
      <c r="U76" s="526"/>
      <c r="V76" s="527"/>
      <c r="W76" s="71"/>
      <c r="X76" s="4"/>
      <c r="Y76" s="5"/>
      <c r="Z76" s="390"/>
      <c r="AA76" s="391"/>
    </row>
    <row r="77" spans="1:27" ht="33.9" customHeight="1">
      <c r="A77" s="373"/>
      <c r="B77" s="392">
        <f t="shared" si="0"/>
        <v>25</v>
      </c>
      <c r="C77" s="544"/>
      <c r="D77" s="545"/>
      <c r="E77" s="545"/>
      <c r="F77" s="545"/>
      <c r="G77" s="545"/>
      <c r="H77" s="545"/>
      <c r="I77" s="545"/>
      <c r="J77" s="545"/>
      <c r="K77" s="545"/>
      <c r="L77" s="546"/>
      <c r="M77" s="524"/>
      <c r="N77" s="524"/>
      <c r="O77" s="524"/>
      <c r="P77" s="524"/>
      <c r="Q77" s="524"/>
      <c r="R77" s="525"/>
      <c r="S77" s="526"/>
      <c r="T77" s="526"/>
      <c r="U77" s="526"/>
      <c r="V77" s="527"/>
      <c r="W77" s="71"/>
      <c r="X77" s="4"/>
      <c r="Y77" s="5"/>
      <c r="Z77" s="390"/>
      <c r="AA77" s="391"/>
    </row>
    <row r="78" spans="1:27" ht="33.9" customHeight="1">
      <c r="A78" s="373"/>
      <c r="B78" s="392">
        <f t="shared" si="0"/>
        <v>26</v>
      </c>
      <c r="C78" s="544"/>
      <c r="D78" s="545"/>
      <c r="E78" s="545"/>
      <c r="F78" s="545"/>
      <c r="G78" s="545"/>
      <c r="H78" s="545"/>
      <c r="I78" s="545"/>
      <c r="J78" s="545"/>
      <c r="K78" s="545"/>
      <c r="L78" s="546"/>
      <c r="M78" s="524"/>
      <c r="N78" s="524"/>
      <c r="O78" s="524"/>
      <c r="P78" s="524"/>
      <c r="Q78" s="524"/>
      <c r="R78" s="525"/>
      <c r="S78" s="526"/>
      <c r="T78" s="526"/>
      <c r="U78" s="526"/>
      <c r="V78" s="527"/>
      <c r="W78" s="71"/>
      <c r="X78" s="4"/>
      <c r="Y78" s="5"/>
      <c r="Z78" s="390"/>
      <c r="AA78" s="391"/>
    </row>
    <row r="79" spans="1:27" ht="33.9" customHeight="1">
      <c r="A79" s="373"/>
      <c r="B79" s="392">
        <f t="shared" si="0"/>
        <v>27</v>
      </c>
      <c r="C79" s="544"/>
      <c r="D79" s="545"/>
      <c r="E79" s="545"/>
      <c r="F79" s="545"/>
      <c r="G79" s="545"/>
      <c r="H79" s="545"/>
      <c r="I79" s="545"/>
      <c r="J79" s="545"/>
      <c r="K79" s="545"/>
      <c r="L79" s="546"/>
      <c r="M79" s="524"/>
      <c r="N79" s="524"/>
      <c r="O79" s="524"/>
      <c r="P79" s="524"/>
      <c r="Q79" s="524"/>
      <c r="R79" s="525"/>
      <c r="S79" s="526"/>
      <c r="T79" s="526"/>
      <c r="U79" s="526"/>
      <c r="V79" s="527"/>
      <c r="W79" s="71"/>
      <c r="X79" s="4"/>
      <c r="Y79" s="5"/>
      <c r="Z79" s="390"/>
      <c r="AA79" s="391"/>
    </row>
    <row r="80" spans="1:27" ht="33.9" customHeight="1">
      <c r="A80" s="373"/>
      <c r="B80" s="392">
        <f t="shared" si="0"/>
        <v>28</v>
      </c>
      <c r="C80" s="544"/>
      <c r="D80" s="545"/>
      <c r="E80" s="545"/>
      <c r="F80" s="545"/>
      <c r="G80" s="545"/>
      <c r="H80" s="545"/>
      <c r="I80" s="545"/>
      <c r="J80" s="545"/>
      <c r="K80" s="545"/>
      <c r="L80" s="546"/>
      <c r="M80" s="524"/>
      <c r="N80" s="524"/>
      <c r="O80" s="524"/>
      <c r="P80" s="524"/>
      <c r="Q80" s="524"/>
      <c r="R80" s="525"/>
      <c r="S80" s="526"/>
      <c r="T80" s="526"/>
      <c r="U80" s="526"/>
      <c r="V80" s="527"/>
      <c r="W80" s="71"/>
      <c r="X80" s="4"/>
      <c r="Y80" s="5"/>
      <c r="Z80" s="390"/>
      <c r="AA80" s="391"/>
    </row>
    <row r="81" spans="1:27" ht="33.9" customHeight="1">
      <c r="A81" s="373"/>
      <c r="B81" s="392">
        <f t="shared" si="0"/>
        <v>29</v>
      </c>
      <c r="C81" s="544"/>
      <c r="D81" s="545"/>
      <c r="E81" s="545"/>
      <c r="F81" s="545"/>
      <c r="G81" s="545"/>
      <c r="H81" s="545"/>
      <c r="I81" s="545"/>
      <c r="J81" s="545"/>
      <c r="K81" s="545"/>
      <c r="L81" s="546"/>
      <c r="M81" s="524"/>
      <c r="N81" s="524"/>
      <c r="O81" s="524"/>
      <c r="P81" s="524"/>
      <c r="Q81" s="524"/>
      <c r="R81" s="525"/>
      <c r="S81" s="526"/>
      <c r="T81" s="526"/>
      <c r="U81" s="526"/>
      <c r="V81" s="527"/>
      <c r="W81" s="71"/>
      <c r="X81" s="4"/>
      <c r="Y81" s="5"/>
      <c r="Z81" s="390"/>
      <c r="AA81" s="391"/>
    </row>
    <row r="82" spans="1:27" ht="33.9" customHeight="1">
      <c r="A82" s="373"/>
      <c r="B82" s="392">
        <f t="shared" si="0"/>
        <v>30</v>
      </c>
      <c r="C82" s="544"/>
      <c r="D82" s="545"/>
      <c r="E82" s="545"/>
      <c r="F82" s="545"/>
      <c r="G82" s="545"/>
      <c r="H82" s="545"/>
      <c r="I82" s="545"/>
      <c r="J82" s="545"/>
      <c r="K82" s="545"/>
      <c r="L82" s="546"/>
      <c r="M82" s="524"/>
      <c r="N82" s="524"/>
      <c r="O82" s="524"/>
      <c r="P82" s="524"/>
      <c r="Q82" s="524"/>
      <c r="R82" s="525"/>
      <c r="S82" s="526"/>
      <c r="T82" s="526"/>
      <c r="U82" s="526"/>
      <c r="V82" s="527"/>
      <c r="W82" s="71"/>
      <c r="X82" s="4"/>
      <c r="Y82" s="5"/>
      <c r="Z82" s="390"/>
      <c r="AA82" s="391"/>
    </row>
    <row r="83" spans="1:27" ht="33.9" customHeight="1">
      <c r="A83" s="373"/>
      <c r="B83" s="392">
        <f t="shared" si="0"/>
        <v>31</v>
      </c>
      <c r="C83" s="544"/>
      <c r="D83" s="545"/>
      <c r="E83" s="545"/>
      <c r="F83" s="545"/>
      <c r="G83" s="545"/>
      <c r="H83" s="545"/>
      <c r="I83" s="545"/>
      <c r="J83" s="545"/>
      <c r="K83" s="545"/>
      <c r="L83" s="546"/>
      <c r="M83" s="524"/>
      <c r="N83" s="524"/>
      <c r="O83" s="524"/>
      <c r="P83" s="524"/>
      <c r="Q83" s="524"/>
      <c r="R83" s="525"/>
      <c r="S83" s="526"/>
      <c r="T83" s="526"/>
      <c r="U83" s="526"/>
      <c r="V83" s="527"/>
      <c r="W83" s="71"/>
      <c r="X83" s="4"/>
      <c r="Y83" s="5"/>
      <c r="Z83" s="390"/>
      <c r="AA83" s="391"/>
    </row>
    <row r="84" spans="1:27" ht="33.9" customHeight="1">
      <c r="A84" s="373"/>
      <c r="B84" s="392">
        <f t="shared" si="0"/>
        <v>32</v>
      </c>
      <c r="C84" s="544"/>
      <c r="D84" s="545"/>
      <c r="E84" s="545"/>
      <c r="F84" s="545"/>
      <c r="G84" s="545"/>
      <c r="H84" s="545"/>
      <c r="I84" s="545"/>
      <c r="J84" s="545"/>
      <c r="K84" s="545"/>
      <c r="L84" s="546"/>
      <c r="M84" s="524"/>
      <c r="N84" s="524"/>
      <c r="O84" s="524"/>
      <c r="P84" s="524"/>
      <c r="Q84" s="524"/>
      <c r="R84" s="525"/>
      <c r="S84" s="526"/>
      <c r="T84" s="526"/>
      <c r="U84" s="526"/>
      <c r="V84" s="527"/>
      <c r="W84" s="71"/>
      <c r="X84" s="4"/>
      <c r="Y84" s="5"/>
      <c r="Z84" s="390"/>
      <c r="AA84" s="391"/>
    </row>
    <row r="85" spans="1:27" ht="33.9" customHeight="1">
      <c r="A85" s="373"/>
      <c r="B85" s="392">
        <f t="shared" si="0"/>
        <v>33</v>
      </c>
      <c r="C85" s="544"/>
      <c r="D85" s="545"/>
      <c r="E85" s="545"/>
      <c r="F85" s="545"/>
      <c r="G85" s="545"/>
      <c r="H85" s="545"/>
      <c r="I85" s="545"/>
      <c r="J85" s="545"/>
      <c r="K85" s="545"/>
      <c r="L85" s="546"/>
      <c r="M85" s="524"/>
      <c r="N85" s="524"/>
      <c r="O85" s="524"/>
      <c r="P85" s="524"/>
      <c r="Q85" s="524"/>
      <c r="R85" s="525"/>
      <c r="S85" s="526"/>
      <c r="T85" s="526"/>
      <c r="U85" s="526"/>
      <c r="V85" s="527"/>
      <c r="W85" s="71"/>
      <c r="X85" s="4"/>
      <c r="Y85" s="5"/>
      <c r="Z85" s="390"/>
      <c r="AA85" s="391"/>
    </row>
    <row r="86" spans="1:27" ht="33.9" customHeight="1">
      <c r="A86" s="373"/>
      <c r="B86" s="392">
        <f t="shared" si="0"/>
        <v>34</v>
      </c>
      <c r="C86" s="544"/>
      <c r="D86" s="545"/>
      <c r="E86" s="545"/>
      <c r="F86" s="545"/>
      <c r="G86" s="545"/>
      <c r="H86" s="545"/>
      <c r="I86" s="545"/>
      <c r="J86" s="545"/>
      <c r="K86" s="545"/>
      <c r="L86" s="546"/>
      <c r="M86" s="524"/>
      <c r="N86" s="524"/>
      <c r="O86" s="524"/>
      <c r="P86" s="524"/>
      <c r="Q86" s="524"/>
      <c r="R86" s="525"/>
      <c r="S86" s="526"/>
      <c r="T86" s="526"/>
      <c r="U86" s="526"/>
      <c r="V86" s="527"/>
      <c r="W86" s="71"/>
      <c r="X86" s="4"/>
      <c r="Y86" s="5"/>
      <c r="Z86" s="390"/>
      <c r="AA86" s="391"/>
    </row>
    <row r="87" spans="1:27" ht="33.9" customHeight="1">
      <c r="A87" s="373"/>
      <c r="B87" s="392">
        <f t="shared" si="0"/>
        <v>35</v>
      </c>
      <c r="C87" s="544"/>
      <c r="D87" s="545"/>
      <c r="E87" s="545"/>
      <c r="F87" s="545"/>
      <c r="G87" s="545"/>
      <c r="H87" s="545"/>
      <c r="I87" s="545"/>
      <c r="J87" s="545"/>
      <c r="K87" s="545"/>
      <c r="L87" s="546"/>
      <c r="M87" s="524"/>
      <c r="N87" s="524"/>
      <c r="O87" s="524"/>
      <c r="P87" s="524"/>
      <c r="Q87" s="524"/>
      <c r="R87" s="525"/>
      <c r="S87" s="526"/>
      <c r="T87" s="526"/>
      <c r="U87" s="526"/>
      <c r="V87" s="527"/>
      <c r="W87" s="71"/>
      <c r="X87" s="4"/>
      <c r="Y87" s="5"/>
      <c r="Z87" s="390"/>
      <c r="AA87" s="391"/>
    </row>
    <row r="88" spans="1:27" ht="33.9" customHeight="1">
      <c r="A88" s="373"/>
      <c r="B88" s="392">
        <f t="shared" si="0"/>
        <v>36</v>
      </c>
      <c r="C88" s="544"/>
      <c r="D88" s="545"/>
      <c r="E88" s="545"/>
      <c r="F88" s="545"/>
      <c r="G88" s="545"/>
      <c r="H88" s="545"/>
      <c r="I88" s="545"/>
      <c r="J88" s="545"/>
      <c r="K88" s="545"/>
      <c r="L88" s="546"/>
      <c r="M88" s="524"/>
      <c r="N88" s="524"/>
      <c r="O88" s="524"/>
      <c r="P88" s="524"/>
      <c r="Q88" s="524"/>
      <c r="R88" s="525"/>
      <c r="S88" s="526"/>
      <c r="T88" s="526"/>
      <c r="U88" s="526"/>
      <c r="V88" s="527"/>
      <c r="W88" s="71"/>
      <c r="X88" s="4"/>
      <c r="Y88" s="5"/>
      <c r="Z88" s="390"/>
      <c r="AA88" s="391"/>
    </row>
    <row r="89" spans="1:27" ht="33.9" customHeight="1">
      <c r="A89" s="373"/>
      <c r="B89" s="392">
        <f t="shared" si="0"/>
        <v>37</v>
      </c>
      <c r="C89" s="544"/>
      <c r="D89" s="545"/>
      <c r="E89" s="545"/>
      <c r="F89" s="545"/>
      <c r="G89" s="545"/>
      <c r="H89" s="545"/>
      <c r="I89" s="545"/>
      <c r="J89" s="545"/>
      <c r="K89" s="545"/>
      <c r="L89" s="546"/>
      <c r="M89" s="524"/>
      <c r="N89" s="524"/>
      <c r="O89" s="524"/>
      <c r="P89" s="524"/>
      <c r="Q89" s="524"/>
      <c r="R89" s="525"/>
      <c r="S89" s="526"/>
      <c r="T89" s="526"/>
      <c r="U89" s="526"/>
      <c r="V89" s="527"/>
      <c r="W89" s="71"/>
      <c r="X89" s="4"/>
      <c r="Y89" s="5"/>
      <c r="Z89" s="390"/>
      <c r="AA89" s="391"/>
    </row>
    <row r="90" spans="1:27" ht="33.9" customHeight="1">
      <c r="A90" s="373"/>
      <c r="B90" s="392">
        <f t="shared" si="0"/>
        <v>38</v>
      </c>
      <c r="C90" s="544"/>
      <c r="D90" s="545"/>
      <c r="E90" s="545"/>
      <c r="F90" s="545"/>
      <c r="G90" s="545"/>
      <c r="H90" s="545"/>
      <c r="I90" s="545"/>
      <c r="J90" s="545"/>
      <c r="K90" s="545"/>
      <c r="L90" s="546"/>
      <c r="M90" s="524"/>
      <c r="N90" s="524"/>
      <c r="O90" s="524"/>
      <c r="P90" s="524"/>
      <c r="Q90" s="524"/>
      <c r="R90" s="525"/>
      <c r="S90" s="526"/>
      <c r="T90" s="526"/>
      <c r="U90" s="526"/>
      <c r="V90" s="527"/>
      <c r="W90" s="71"/>
      <c r="X90" s="4"/>
      <c r="Y90" s="5"/>
      <c r="Z90" s="390"/>
      <c r="AA90" s="391"/>
    </row>
    <row r="91" spans="1:27" ht="33.9" customHeight="1">
      <c r="A91" s="373"/>
      <c r="B91" s="392">
        <f t="shared" si="0"/>
        <v>39</v>
      </c>
      <c r="C91" s="544"/>
      <c r="D91" s="545"/>
      <c r="E91" s="545"/>
      <c r="F91" s="545"/>
      <c r="G91" s="545"/>
      <c r="H91" s="545"/>
      <c r="I91" s="545"/>
      <c r="J91" s="545"/>
      <c r="K91" s="545"/>
      <c r="L91" s="546"/>
      <c r="M91" s="524"/>
      <c r="N91" s="524"/>
      <c r="O91" s="524"/>
      <c r="P91" s="524"/>
      <c r="Q91" s="524"/>
      <c r="R91" s="525"/>
      <c r="S91" s="526"/>
      <c r="T91" s="526"/>
      <c r="U91" s="526"/>
      <c r="V91" s="527"/>
      <c r="W91" s="71"/>
      <c r="X91" s="4"/>
      <c r="Y91" s="5"/>
      <c r="Z91" s="390"/>
      <c r="AA91" s="391"/>
    </row>
    <row r="92" spans="1:27" ht="33.9" customHeight="1">
      <c r="A92" s="373"/>
      <c r="B92" s="392">
        <f t="shared" si="0"/>
        <v>40</v>
      </c>
      <c r="C92" s="544"/>
      <c r="D92" s="545"/>
      <c r="E92" s="545"/>
      <c r="F92" s="545"/>
      <c r="G92" s="545"/>
      <c r="H92" s="545"/>
      <c r="I92" s="545"/>
      <c r="J92" s="545"/>
      <c r="K92" s="545"/>
      <c r="L92" s="546"/>
      <c r="M92" s="524"/>
      <c r="N92" s="524"/>
      <c r="O92" s="524"/>
      <c r="P92" s="524"/>
      <c r="Q92" s="524"/>
      <c r="R92" s="525"/>
      <c r="S92" s="526"/>
      <c r="T92" s="526"/>
      <c r="U92" s="526"/>
      <c r="V92" s="527"/>
      <c r="W92" s="71"/>
      <c r="X92" s="4"/>
      <c r="Y92" s="5"/>
      <c r="Z92" s="390"/>
      <c r="AA92" s="391"/>
    </row>
    <row r="93" spans="1:27" ht="33.9" customHeight="1">
      <c r="A93" s="373"/>
      <c r="B93" s="392">
        <f t="shared" si="0"/>
        <v>41</v>
      </c>
      <c r="C93" s="544"/>
      <c r="D93" s="545"/>
      <c r="E93" s="545"/>
      <c r="F93" s="545"/>
      <c r="G93" s="545"/>
      <c r="H93" s="545"/>
      <c r="I93" s="545"/>
      <c r="J93" s="545"/>
      <c r="K93" s="545"/>
      <c r="L93" s="546"/>
      <c r="M93" s="524"/>
      <c r="N93" s="524"/>
      <c r="O93" s="524"/>
      <c r="P93" s="524"/>
      <c r="Q93" s="524"/>
      <c r="R93" s="525"/>
      <c r="S93" s="526"/>
      <c r="T93" s="526"/>
      <c r="U93" s="526"/>
      <c r="V93" s="527"/>
      <c r="W93" s="71"/>
      <c r="X93" s="4"/>
      <c r="Y93" s="5"/>
      <c r="Z93" s="390"/>
      <c r="AA93" s="391"/>
    </row>
    <row r="94" spans="1:27" ht="33.9" customHeight="1">
      <c r="A94" s="373"/>
      <c r="B94" s="392">
        <f t="shared" si="0"/>
        <v>42</v>
      </c>
      <c r="C94" s="544"/>
      <c r="D94" s="545"/>
      <c r="E94" s="545"/>
      <c r="F94" s="545"/>
      <c r="G94" s="545"/>
      <c r="H94" s="545"/>
      <c r="I94" s="545"/>
      <c r="J94" s="545"/>
      <c r="K94" s="545"/>
      <c r="L94" s="546"/>
      <c r="M94" s="524"/>
      <c r="N94" s="524"/>
      <c r="O94" s="524"/>
      <c r="P94" s="524"/>
      <c r="Q94" s="524"/>
      <c r="R94" s="525"/>
      <c r="S94" s="526"/>
      <c r="T94" s="526"/>
      <c r="U94" s="526"/>
      <c r="V94" s="527"/>
      <c r="W94" s="71"/>
      <c r="X94" s="4"/>
      <c r="Y94" s="5"/>
      <c r="Z94" s="390"/>
      <c r="AA94" s="391"/>
    </row>
    <row r="95" spans="1:27" ht="33.9" customHeight="1">
      <c r="A95" s="373"/>
      <c r="B95" s="392">
        <f t="shared" si="0"/>
        <v>43</v>
      </c>
      <c r="C95" s="544"/>
      <c r="D95" s="545"/>
      <c r="E95" s="545"/>
      <c r="F95" s="545"/>
      <c r="G95" s="545"/>
      <c r="H95" s="545"/>
      <c r="I95" s="545"/>
      <c r="J95" s="545"/>
      <c r="K95" s="545"/>
      <c r="L95" s="546"/>
      <c r="M95" s="524"/>
      <c r="N95" s="524"/>
      <c r="O95" s="524"/>
      <c r="P95" s="524"/>
      <c r="Q95" s="524"/>
      <c r="R95" s="525"/>
      <c r="S95" s="526"/>
      <c r="T95" s="526"/>
      <c r="U95" s="526"/>
      <c r="V95" s="527"/>
      <c r="W95" s="71"/>
      <c r="X95" s="4"/>
      <c r="Y95" s="5"/>
      <c r="Z95" s="390"/>
      <c r="AA95" s="391"/>
    </row>
    <row r="96" spans="1:27" ht="33.9" customHeight="1">
      <c r="A96" s="373"/>
      <c r="B96" s="392">
        <f t="shared" si="0"/>
        <v>44</v>
      </c>
      <c r="C96" s="544"/>
      <c r="D96" s="545"/>
      <c r="E96" s="545"/>
      <c r="F96" s="545"/>
      <c r="G96" s="545"/>
      <c r="H96" s="545"/>
      <c r="I96" s="545"/>
      <c r="J96" s="545"/>
      <c r="K96" s="545"/>
      <c r="L96" s="546"/>
      <c r="M96" s="524"/>
      <c r="N96" s="524"/>
      <c r="O96" s="524"/>
      <c r="P96" s="524"/>
      <c r="Q96" s="524"/>
      <c r="R96" s="525"/>
      <c r="S96" s="526"/>
      <c r="T96" s="526"/>
      <c r="U96" s="526"/>
      <c r="V96" s="527"/>
      <c r="W96" s="71"/>
      <c r="X96" s="4"/>
      <c r="Y96" s="5"/>
      <c r="Z96" s="390"/>
      <c r="AA96" s="391"/>
    </row>
    <row r="97" spans="1:27" ht="33.9" customHeight="1">
      <c r="A97" s="373"/>
      <c r="B97" s="392">
        <f t="shared" si="0"/>
        <v>45</v>
      </c>
      <c r="C97" s="544"/>
      <c r="D97" s="545"/>
      <c r="E97" s="545"/>
      <c r="F97" s="545"/>
      <c r="G97" s="545"/>
      <c r="H97" s="545"/>
      <c r="I97" s="545"/>
      <c r="J97" s="545"/>
      <c r="K97" s="545"/>
      <c r="L97" s="546"/>
      <c r="M97" s="524"/>
      <c r="N97" s="524"/>
      <c r="O97" s="524"/>
      <c r="P97" s="524"/>
      <c r="Q97" s="524"/>
      <c r="R97" s="525"/>
      <c r="S97" s="526"/>
      <c r="T97" s="526"/>
      <c r="U97" s="526"/>
      <c r="V97" s="527"/>
      <c r="W97" s="71"/>
      <c r="X97" s="4"/>
      <c r="Y97" s="5"/>
      <c r="Z97" s="390"/>
      <c r="AA97" s="391"/>
    </row>
    <row r="98" spans="1:27" ht="33.9" customHeight="1">
      <c r="A98" s="373"/>
      <c r="B98" s="392">
        <f t="shared" si="0"/>
        <v>46</v>
      </c>
      <c r="C98" s="544"/>
      <c r="D98" s="545"/>
      <c r="E98" s="545"/>
      <c r="F98" s="545"/>
      <c r="G98" s="545"/>
      <c r="H98" s="545"/>
      <c r="I98" s="545"/>
      <c r="J98" s="545"/>
      <c r="K98" s="545"/>
      <c r="L98" s="546"/>
      <c r="M98" s="524"/>
      <c r="N98" s="524"/>
      <c r="O98" s="524"/>
      <c r="P98" s="524"/>
      <c r="Q98" s="524"/>
      <c r="R98" s="525"/>
      <c r="S98" s="526"/>
      <c r="T98" s="526"/>
      <c r="U98" s="526"/>
      <c r="V98" s="527"/>
      <c r="W98" s="71"/>
      <c r="X98" s="4"/>
      <c r="Y98" s="5"/>
      <c r="Z98" s="390"/>
      <c r="AA98" s="391"/>
    </row>
    <row r="99" spans="1:27" ht="33.9" customHeight="1">
      <c r="A99" s="373"/>
      <c r="B99" s="392">
        <f t="shared" si="0"/>
        <v>47</v>
      </c>
      <c r="C99" s="544"/>
      <c r="D99" s="545"/>
      <c r="E99" s="545"/>
      <c r="F99" s="545"/>
      <c r="G99" s="545"/>
      <c r="H99" s="545"/>
      <c r="I99" s="545"/>
      <c r="J99" s="545"/>
      <c r="K99" s="545"/>
      <c r="L99" s="546"/>
      <c r="M99" s="524"/>
      <c r="N99" s="524"/>
      <c r="O99" s="524"/>
      <c r="P99" s="524"/>
      <c r="Q99" s="524"/>
      <c r="R99" s="525"/>
      <c r="S99" s="526"/>
      <c r="T99" s="526"/>
      <c r="U99" s="526"/>
      <c r="V99" s="527"/>
      <c r="W99" s="71"/>
      <c r="X99" s="4"/>
      <c r="Y99" s="5"/>
      <c r="Z99" s="390"/>
      <c r="AA99" s="391"/>
    </row>
    <row r="100" spans="1:27" ht="33.9" customHeight="1">
      <c r="A100" s="373"/>
      <c r="B100" s="392">
        <f t="shared" si="0"/>
        <v>48</v>
      </c>
      <c r="C100" s="544"/>
      <c r="D100" s="545"/>
      <c r="E100" s="545"/>
      <c r="F100" s="545"/>
      <c r="G100" s="545"/>
      <c r="H100" s="545"/>
      <c r="I100" s="545"/>
      <c r="J100" s="545"/>
      <c r="K100" s="545"/>
      <c r="L100" s="546"/>
      <c r="M100" s="524"/>
      <c r="N100" s="524"/>
      <c r="O100" s="524"/>
      <c r="P100" s="524"/>
      <c r="Q100" s="524"/>
      <c r="R100" s="525"/>
      <c r="S100" s="526"/>
      <c r="T100" s="526"/>
      <c r="U100" s="526"/>
      <c r="V100" s="527"/>
      <c r="W100" s="71"/>
      <c r="X100" s="4"/>
      <c r="Y100" s="5"/>
      <c r="Z100" s="390"/>
      <c r="AA100" s="391"/>
    </row>
    <row r="101" spans="1:27" ht="33.9" customHeight="1">
      <c r="A101" s="373"/>
      <c r="B101" s="392">
        <f t="shared" si="0"/>
        <v>49</v>
      </c>
      <c r="C101" s="544"/>
      <c r="D101" s="545"/>
      <c r="E101" s="545"/>
      <c r="F101" s="545"/>
      <c r="G101" s="545"/>
      <c r="H101" s="545"/>
      <c r="I101" s="545"/>
      <c r="J101" s="545"/>
      <c r="K101" s="545"/>
      <c r="L101" s="546"/>
      <c r="M101" s="524"/>
      <c r="N101" s="524"/>
      <c r="O101" s="524"/>
      <c r="P101" s="524"/>
      <c r="Q101" s="524"/>
      <c r="R101" s="525"/>
      <c r="S101" s="526"/>
      <c r="T101" s="526"/>
      <c r="U101" s="526"/>
      <c r="V101" s="527"/>
      <c r="W101" s="71"/>
      <c r="X101" s="4"/>
      <c r="Y101" s="5"/>
      <c r="Z101" s="390"/>
      <c r="AA101" s="391"/>
    </row>
    <row r="102" spans="1:27" ht="33.9" customHeight="1">
      <c r="A102" s="373"/>
      <c r="B102" s="392">
        <f t="shared" si="0"/>
        <v>50</v>
      </c>
      <c r="C102" s="544"/>
      <c r="D102" s="545"/>
      <c r="E102" s="545"/>
      <c r="F102" s="545"/>
      <c r="G102" s="545"/>
      <c r="H102" s="545"/>
      <c r="I102" s="545"/>
      <c r="J102" s="545"/>
      <c r="K102" s="545"/>
      <c r="L102" s="546"/>
      <c r="M102" s="524"/>
      <c r="N102" s="524"/>
      <c r="O102" s="524"/>
      <c r="P102" s="524"/>
      <c r="Q102" s="524"/>
      <c r="R102" s="525"/>
      <c r="S102" s="526"/>
      <c r="T102" s="526"/>
      <c r="U102" s="526"/>
      <c r="V102" s="527"/>
      <c r="W102" s="71"/>
      <c r="X102" s="4"/>
      <c r="Y102" s="5"/>
      <c r="Z102" s="390"/>
      <c r="AA102" s="391"/>
    </row>
    <row r="103" spans="1:27" ht="33.9" customHeight="1">
      <c r="A103" s="373"/>
      <c r="B103" s="392">
        <f t="shared" si="0"/>
        <v>51</v>
      </c>
      <c r="C103" s="544"/>
      <c r="D103" s="545"/>
      <c r="E103" s="545"/>
      <c r="F103" s="545"/>
      <c r="G103" s="545"/>
      <c r="H103" s="545"/>
      <c r="I103" s="545"/>
      <c r="J103" s="545"/>
      <c r="K103" s="545"/>
      <c r="L103" s="546"/>
      <c r="M103" s="524"/>
      <c r="N103" s="524"/>
      <c r="O103" s="524"/>
      <c r="P103" s="524"/>
      <c r="Q103" s="524"/>
      <c r="R103" s="525"/>
      <c r="S103" s="526"/>
      <c r="T103" s="526"/>
      <c r="U103" s="526"/>
      <c r="V103" s="527"/>
      <c r="W103" s="71"/>
      <c r="X103" s="4"/>
      <c r="Y103" s="5"/>
      <c r="Z103" s="390"/>
      <c r="AA103" s="391"/>
    </row>
    <row r="104" spans="1:27" ht="33.9" customHeight="1">
      <c r="A104" s="373"/>
      <c r="B104" s="392">
        <f t="shared" si="0"/>
        <v>52</v>
      </c>
      <c r="C104" s="544"/>
      <c r="D104" s="545"/>
      <c r="E104" s="545"/>
      <c r="F104" s="545"/>
      <c r="G104" s="545"/>
      <c r="H104" s="545"/>
      <c r="I104" s="545"/>
      <c r="J104" s="545"/>
      <c r="K104" s="545"/>
      <c r="L104" s="546"/>
      <c r="M104" s="524"/>
      <c r="N104" s="524"/>
      <c r="O104" s="524"/>
      <c r="P104" s="524"/>
      <c r="Q104" s="524"/>
      <c r="R104" s="525"/>
      <c r="S104" s="526"/>
      <c r="T104" s="526"/>
      <c r="U104" s="526"/>
      <c r="V104" s="527"/>
      <c r="W104" s="71"/>
      <c r="X104" s="4"/>
      <c r="Y104" s="5"/>
      <c r="Z104" s="390"/>
      <c r="AA104" s="391"/>
    </row>
    <row r="105" spans="1:27" ht="33.9" customHeight="1">
      <c r="A105" s="373"/>
      <c r="B105" s="392">
        <f t="shared" si="0"/>
        <v>53</v>
      </c>
      <c r="C105" s="544"/>
      <c r="D105" s="545"/>
      <c r="E105" s="545"/>
      <c r="F105" s="545"/>
      <c r="G105" s="545"/>
      <c r="H105" s="545"/>
      <c r="I105" s="545"/>
      <c r="J105" s="545"/>
      <c r="K105" s="545"/>
      <c r="L105" s="546"/>
      <c r="M105" s="524"/>
      <c r="N105" s="524"/>
      <c r="O105" s="524"/>
      <c r="P105" s="524"/>
      <c r="Q105" s="524"/>
      <c r="R105" s="525"/>
      <c r="S105" s="526"/>
      <c r="T105" s="526"/>
      <c r="U105" s="526"/>
      <c r="V105" s="527"/>
      <c r="W105" s="71"/>
      <c r="X105" s="4"/>
      <c r="Y105" s="5"/>
      <c r="Z105" s="390"/>
      <c r="AA105" s="391"/>
    </row>
    <row r="106" spans="1:27" ht="33.9" customHeight="1">
      <c r="A106" s="373"/>
      <c r="B106" s="392">
        <f t="shared" si="0"/>
        <v>54</v>
      </c>
      <c r="C106" s="544"/>
      <c r="D106" s="545"/>
      <c r="E106" s="545"/>
      <c r="F106" s="545"/>
      <c r="G106" s="545"/>
      <c r="H106" s="545"/>
      <c r="I106" s="545"/>
      <c r="J106" s="545"/>
      <c r="K106" s="545"/>
      <c r="L106" s="546"/>
      <c r="M106" s="524"/>
      <c r="N106" s="524"/>
      <c r="O106" s="524"/>
      <c r="P106" s="524"/>
      <c r="Q106" s="524"/>
      <c r="R106" s="525"/>
      <c r="S106" s="526"/>
      <c r="T106" s="526"/>
      <c r="U106" s="526"/>
      <c r="V106" s="527"/>
      <c r="W106" s="71"/>
      <c r="X106" s="4"/>
      <c r="Y106" s="5"/>
      <c r="Z106" s="390"/>
      <c r="AA106" s="391"/>
    </row>
    <row r="107" spans="1:27" ht="33.9" customHeight="1">
      <c r="A107" s="373"/>
      <c r="B107" s="392">
        <f t="shared" si="0"/>
        <v>55</v>
      </c>
      <c r="C107" s="544"/>
      <c r="D107" s="545"/>
      <c r="E107" s="545"/>
      <c r="F107" s="545"/>
      <c r="G107" s="545"/>
      <c r="H107" s="545"/>
      <c r="I107" s="545"/>
      <c r="J107" s="545"/>
      <c r="K107" s="545"/>
      <c r="L107" s="546"/>
      <c r="M107" s="524"/>
      <c r="N107" s="524"/>
      <c r="O107" s="524"/>
      <c r="P107" s="524"/>
      <c r="Q107" s="524"/>
      <c r="R107" s="525"/>
      <c r="S107" s="526"/>
      <c r="T107" s="526"/>
      <c r="U107" s="526"/>
      <c r="V107" s="527"/>
      <c r="W107" s="71"/>
      <c r="X107" s="4"/>
      <c r="Y107" s="5"/>
      <c r="Z107" s="390"/>
      <c r="AA107" s="391"/>
    </row>
    <row r="108" spans="1:27" ht="33.9" customHeight="1">
      <c r="A108" s="373"/>
      <c r="B108" s="392">
        <f t="shared" si="0"/>
        <v>56</v>
      </c>
      <c r="C108" s="544"/>
      <c r="D108" s="545"/>
      <c r="E108" s="545"/>
      <c r="F108" s="545"/>
      <c r="G108" s="545"/>
      <c r="H108" s="545"/>
      <c r="I108" s="545"/>
      <c r="J108" s="545"/>
      <c r="K108" s="545"/>
      <c r="L108" s="546"/>
      <c r="M108" s="524"/>
      <c r="N108" s="524"/>
      <c r="O108" s="524"/>
      <c r="P108" s="524"/>
      <c r="Q108" s="524"/>
      <c r="R108" s="525"/>
      <c r="S108" s="526"/>
      <c r="T108" s="526"/>
      <c r="U108" s="526"/>
      <c r="V108" s="527"/>
      <c r="W108" s="71"/>
      <c r="X108" s="4"/>
      <c r="Y108" s="5"/>
      <c r="Z108" s="390"/>
      <c r="AA108" s="391"/>
    </row>
    <row r="109" spans="1:27" ht="33.9" customHeight="1">
      <c r="A109" s="373"/>
      <c r="B109" s="392">
        <f t="shared" si="0"/>
        <v>57</v>
      </c>
      <c r="C109" s="544"/>
      <c r="D109" s="545"/>
      <c r="E109" s="545"/>
      <c r="F109" s="545"/>
      <c r="G109" s="545"/>
      <c r="H109" s="545"/>
      <c r="I109" s="545"/>
      <c r="J109" s="545"/>
      <c r="K109" s="545"/>
      <c r="L109" s="546"/>
      <c r="M109" s="524"/>
      <c r="N109" s="524"/>
      <c r="O109" s="524"/>
      <c r="P109" s="524"/>
      <c r="Q109" s="524"/>
      <c r="R109" s="525"/>
      <c r="S109" s="526"/>
      <c r="T109" s="526"/>
      <c r="U109" s="526"/>
      <c r="V109" s="527"/>
      <c r="W109" s="71"/>
      <c r="X109" s="4"/>
      <c r="Y109" s="5"/>
      <c r="Z109" s="390"/>
      <c r="AA109" s="391"/>
    </row>
    <row r="110" spans="1:27" ht="33.9" customHeight="1">
      <c r="A110" s="373"/>
      <c r="B110" s="392">
        <f t="shared" si="0"/>
        <v>58</v>
      </c>
      <c r="C110" s="544"/>
      <c r="D110" s="545"/>
      <c r="E110" s="545"/>
      <c r="F110" s="545"/>
      <c r="G110" s="545"/>
      <c r="H110" s="545"/>
      <c r="I110" s="545"/>
      <c r="J110" s="545"/>
      <c r="K110" s="545"/>
      <c r="L110" s="546"/>
      <c r="M110" s="524"/>
      <c r="N110" s="524"/>
      <c r="O110" s="524"/>
      <c r="P110" s="524"/>
      <c r="Q110" s="524"/>
      <c r="R110" s="525"/>
      <c r="S110" s="526"/>
      <c r="T110" s="526"/>
      <c r="U110" s="526"/>
      <c r="V110" s="527"/>
      <c r="W110" s="71"/>
      <c r="X110" s="4"/>
      <c r="Y110" s="5"/>
      <c r="Z110" s="390"/>
      <c r="AA110" s="391"/>
    </row>
    <row r="111" spans="1:27" ht="33.9" customHeight="1">
      <c r="A111" s="373"/>
      <c r="B111" s="392">
        <f t="shared" si="0"/>
        <v>59</v>
      </c>
      <c r="C111" s="544"/>
      <c r="D111" s="545"/>
      <c r="E111" s="545"/>
      <c r="F111" s="545"/>
      <c r="G111" s="545"/>
      <c r="H111" s="545"/>
      <c r="I111" s="545"/>
      <c r="J111" s="545"/>
      <c r="K111" s="545"/>
      <c r="L111" s="546"/>
      <c r="M111" s="524"/>
      <c r="N111" s="524"/>
      <c r="O111" s="524"/>
      <c r="P111" s="524"/>
      <c r="Q111" s="524"/>
      <c r="R111" s="525"/>
      <c r="S111" s="526"/>
      <c r="T111" s="526"/>
      <c r="U111" s="526"/>
      <c r="V111" s="527"/>
      <c r="W111" s="71"/>
      <c r="X111" s="4"/>
      <c r="Y111" s="5"/>
      <c r="Z111" s="390"/>
      <c r="AA111" s="391"/>
    </row>
    <row r="112" spans="1:27" ht="33.9" customHeight="1">
      <c r="A112" s="373"/>
      <c r="B112" s="392">
        <f t="shared" si="0"/>
        <v>60</v>
      </c>
      <c r="C112" s="544"/>
      <c r="D112" s="545"/>
      <c r="E112" s="545"/>
      <c r="F112" s="545"/>
      <c r="G112" s="545"/>
      <c r="H112" s="545"/>
      <c r="I112" s="545"/>
      <c r="J112" s="545"/>
      <c r="K112" s="545"/>
      <c r="L112" s="546"/>
      <c r="M112" s="524"/>
      <c r="N112" s="524"/>
      <c r="O112" s="524"/>
      <c r="P112" s="524"/>
      <c r="Q112" s="524"/>
      <c r="R112" s="525"/>
      <c r="S112" s="526"/>
      <c r="T112" s="526"/>
      <c r="U112" s="526"/>
      <c r="V112" s="527"/>
      <c r="W112" s="71"/>
      <c r="X112" s="4"/>
      <c r="Y112" s="5"/>
      <c r="Z112" s="390"/>
      <c r="AA112" s="391"/>
    </row>
    <row r="113" spans="1:27" ht="33.9" customHeight="1">
      <c r="A113" s="373"/>
      <c r="B113" s="392">
        <f t="shared" si="0"/>
        <v>61</v>
      </c>
      <c r="C113" s="544"/>
      <c r="D113" s="545"/>
      <c r="E113" s="545"/>
      <c r="F113" s="545"/>
      <c r="G113" s="545"/>
      <c r="H113" s="545"/>
      <c r="I113" s="545"/>
      <c r="J113" s="545"/>
      <c r="K113" s="545"/>
      <c r="L113" s="546"/>
      <c r="M113" s="524"/>
      <c r="N113" s="524"/>
      <c r="O113" s="524"/>
      <c r="P113" s="524"/>
      <c r="Q113" s="524"/>
      <c r="R113" s="525"/>
      <c r="S113" s="526"/>
      <c r="T113" s="526"/>
      <c r="U113" s="526"/>
      <c r="V113" s="527"/>
      <c r="W113" s="71"/>
      <c r="X113" s="4"/>
      <c r="Y113" s="5"/>
      <c r="Z113" s="390"/>
      <c r="AA113" s="391"/>
    </row>
    <row r="114" spans="1:27" ht="33.9" customHeight="1">
      <c r="A114" s="373"/>
      <c r="B114" s="392">
        <f t="shared" si="0"/>
        <v>62</v>
      </c>
      <c r="C114" s="544"/>
      <c r="D114" s="545"/>
      <c r="E114" s="545"/>
      <c r="F114" s="545"/>
      <c r="G114" s="545"/>
      <c r="H114" s="545"/>
      <c r="I114" s="545"/>
      <c r="J114" s="545"/>
      <c r="K114" s="545"/>
      <c r="L114" s="546"/>
      <c r="M114" s="524"/>
      <c r="N114" s="524"/>
      <c r="O114" s="524"/>
      <c r="P114" s="524"/>
      <c r="Q114" s="524"/>
      <c r="R114" s="525"/>
      <c r="S114" s="526"/>
      <c r="T114" s="526"/>
      <c r="U114" s="526"/>
      <c r="V114" s="527"/>
      <c r="W114" s="71"/>
      <c r="X114" s="4"/>
      <c r="Y114" s="5"/>
      <c r="Z114" s="390"/>
      <c r="AA114" s="391"/>
    </row>
    <row r="115" spans="1:27" ht="33.9" customHeight="1">
      <c r="A115" s="373"/>
      <c r="B115" s="392">
        <f t="shared" si="0"/>
        <v>63</v>
      </c>
      <c r="C115" s="544"/>
      <c r="D115" s="545"/>
      <c r="E115" s="545"/>
      <c r="F115" s="545"/>
      <c r="G115" s="545"/>
      <c r="H115" s="545"/>
      <c r="I115" s="545"/>
      <c r="J115" s="545"/>
      <c r="K115" s="545"/>
      <c r="L115" s="546"/>
      <c r="M115" s="524"/>
      <c r="N115" s="524"/>
      <c r="O115" s="524"/>
      <c r="P115" s="524"/>
      <c r="Q115" s="524"/>
      <c r="R115" s="525"/>
      <c r="S115" s="526"/>
      <c r="T115" s="526"/>
      <c r="U115" s="526"/>
      <c r="V115" s="527"/>
      <c r="W115" s="71"/>
      <c r="X115" s="4"/>
      <c r="Y115" s="5"/>
      <c r="Z115" s="390"/>
      <c r="AA115" s="391"/>
    </row>
    <row r="116" spans="1:27" ht="33.9" customHeight="1">
      <c r="A116" s="373"/>
      <c r="B116" s="392">
        <f t="shared" si="0"/>
        <v>64</v>
      </c>
      <c r="C116" s="544"/>
      <c r="D116" s="545"/>
      <c r="E116" s="545"/>
      <c r="F116" s="545"/>
      <c r="G116" s="545"/>
      <c r="H116" s="545"/>
      <c r="I116" s="545"/>
      <c r="J116" s="545"/>
      <c r="K116" s="545"/>
      <c r="L116" s="546"/>
      <c r="M116" s="524"/>
      <c r="N116" s="524"/>
      <c r="O116" s="524"/>
      <c r="P116" s="524"/>
      <c r="Q116" s="524"/>
      <c r="R116" s="525"/>
      <c r="S116" s="526"/>
      <c r="T116" s="526"/>
      <c r="U116" s="526"/>
      <c r="V116" s="527"/>
      <c r="W116" s="71"/>
      <c r="X116" s="4"/>
      <c r="Y116" s="5"/>
      <c r="Z116" s="390"/>
      <c r="AA116" s="391"/>
    </row>
    <row r="117" spans="1:27" ht="33.9" customHeight="1">
      <c r="A117" s="373"/>
      <c r="B117" s="392">
        <f t="shared" si="0"/>
        <v>65</v>
      </c>
      <c r="C117" s="544"/>
      <c r="D117" s="545"/>
      <c r="E117" s="545"/>
      <c r="F117" s="545"/>
      <c r="G117" s="545"/>
      <c r="H117" s="545"/>
      <c r="I117" s="545"/>
      <c r="J117" s="545"/>
      <c r="K117" s="545"/>
      <c r="L117" s="546"/>
      <c r="M117" s="524"/>
      <c r="N117" s="524"/>
      <c r="O117" s="524"/>
      <c r="P117" s="524"/>
      <c r="Q117" s="524"/>
      <c r="R117" s="525"/>
      <c r="S117" s="526"/>
      <c r="T117" s="526"/>
      <c r="U117" s="526"/>
      <c r="V117" s="527"/>
      <c r="W117" s="71"/>
      <c r="X117" s="4"/>
      <c r="Y117" s="5"/>
      <c r="Z117" s="390"/>
      <c r="AA117" s="391"/>
    </row>
    <row r="118" spans="1:27" ht="33.9" customHeight="1">
      <c r="A118" s="373"/>
      <c r="B118" s="392">
        <f t="shared" si="0"/>
        <v>66</v>
      </c>
      <c r="C118" s="544"/>
      <c r="D118" s="545"/>
      <c r="E118" s="545"/>
      <c r="F118" s="545"/>
      <c r="G118" s="545"/>
      <c r="H118" s="545"/>
      <c r="I118" s="545"/>
      <c r="J118" s="545"/>
      <c r="K118" s="545"/>
      <c r="L118" s="546"/>
      <c r="M118" s="524"/>
      <c r="N118" s="524"/>
      <c r="O118" s="524"/>
      <c r="P118" s="524"/>
      <c r="Q118" s="524"/>
      <c r="R118" s="525"/>
      <c r="S118" s="526"/>
      <c r="T118" s="526"/>
      <c r="U118" s="526"/>
      <c r="V118" s="527"/>
      <c r="W118" s="71"/>
      <c r="X118" s="4"/>
      <c r="Y118" s="5"/>
      <c r="Z118" s="390"/>
      <c r="AA118" s="391"/>
    </row>
    <row r="119" spans="1:27" ht="33.9" customHeight="1">
      <c r="A119" s="373"/>
      <c r="B119" s="392">
        <f t="shared" ref="B119:B152" si="1">B118+1</f>
        <v>67</v>
      </c>
      <c r="C119" s="544"/>
      <c r="D119" s="545"/>
      <c r="E119" s="545"/>
      <c r="F119" s="545"/>
      <c r="G119" s="545"/>
      <c r="H119" s="545"/>
      <c r="I119" s="545"/>
      <c r="J119" s="545"/>
      <c r="K119" s="545"/>
      <c r="L119" s="546"/>
      <c r="M119" s="524"/>
      <c r="N119" s="524"/>
      <c r="O119" s="524"/>
      <c r="P119" s="524"/>
      <c r="Q119" s="524"/>
      <c r="R119" s="525"/>
      <c r="S119" s="526"/>
      <c r="T119" s="526"/>
      <c r="U119" s="526"/>
      <c r="V119" s="527"/>
      <c r="W119" s="71"/>
      <c r="X119" s="4"/>
      <c r="Y119" s="5"/>
      <c r="Z119" s="390"/>
      <c r="AA119" s="391"/>
    </row>
    <row r="120" spans="1:27" ht="33.9" customHeight="1">
      <c r="A120" s="373"/>
      <c r="B120" s="392">
        <f t="shared" si="1"/>
        <v>68</v>
      </c>
      <c r="C120" s="544"/>
      <c r="D120" s="545"/>
      <c r="E120" s="545"/>
      <c r="F120" s="545"/>
      <c r="G120" s="545"/>
      <c r="H120" s="545"/>
      <c r="I120" s="545"/>
      <c r="J120" s="545"/>
      <c r="K120" s="545"/>
      <c r="L120" s="546"/>
      <c r="M120" s="524"/>
      <c r="N120" s="524"/>
      <c r="O120" s="524"/>
      <c r="P120" s="524"/>
      <c r="Q120" s="524"/>
      <c r="R120" s="525"/>
      <c r="S120" s="526"/>
      <c r="T120" s="526"/>
      <c r="U120" s="526"/>
      <c r="V120" s="527"/>
      <c r="W120" s="71"/>
      <c r="X120" s="4"/>
      <c r="Y120" s="5"/>
      <c r="Z120" s="390"/>
      <c r="AA120" s="391"/>
    </row>
    <row r="121" spans="1:27" ht="33.9" customHeight="1">
      <c r="A121" s="373"/>
      <c r="B121" s="392">
        <f t="shared" si="1"/>
        <v>69</v>
      </c>
      <c r="C121" s="544"/>
      <c r="D121" s="545"/>
      <c r="E121" s="545"/>
      <c r="F121" s="545"/>
      <c r="G121" s="545"/>
      <c r="H121" s="545"/>
      <c r="I121" s="545"/>
      <c r="J121" s="545"/>
      <c r="K121" s="545"/>
      <c r="L121" s="546"/>
      <c r="M121" s="524"/>
      <c r="N121" s="524"/>
      <c r="O121" s="524"/>
      <c r="P121" s="524"/>
      <c r="Q121" s="524"/>
      <c r="R121" s="525"/>
      <c r="S121" s="526"/>
      <c r="T121" s="526"/>
      <c r="U121" s="526"/>
      <c r="V121" s="527"/>
      <c r="W121" s="71"/>
      <c r="X121" s="4"/>
      <c r="Y121" s="5"/>
      <c r="Z121" s="390"/>
      <c r="AA121" s="391"/>
    </row>
    <row r="122" spans="1:27" ht="33.9" customHeight="1">
      <c r="A122" s="373"/>
      <c r="B122" s="392">
        <f t="shared" si="1"/>
        <v>70</v>
      </c>
      <c r="C122" s="544"/>
      <c r="D122" s="545"/>
      <c r="E122" s="545"/>
      <c r="F122" s="545"/>
      <c r="G122" s="545"/>
      <c r="H122" s="545"/>
      <c r="I122" s="545"/>
      <c r="J122" s="545"/>
      <c r="K122" s="545"/>
      <c r="L122" s="546"/>
      <c r="M122" s="524"/>
      <c r="N122" s="524"/>
      <c r="O122" s="524"/>
      <c r="P122" s="524"/>
      <c r="Q122" s="524"/>
      <c r="R122" s="525"/>
      <c r="S122" s="526"/>
      <c r="T122" s="526"/>
      <c r="U122" s="526"/>
      <c r="V122" s="527"/>
      <c r="W122" s="71"/>
      <c r="X122" s="4"/>
      <c r="Y122" s="5"/>
      <c r="Z122" s="390"/>
      <c r="AA122" s="391"/>
    </row>
    <row r="123" spans="1:27" ht="33.9" customHeight="1">
      <c r="A123" s="373"/>
      <c r="B123" s="392">
        <f t="shared" si="1"/>
        <v>71</v>
      </c>
      <c r="C123" s="544"/>
      <c r="D123" s="545"/>
      <c r="E123" s="545"/>
      <c r="F123" s="545"/>
      <c r="G123" s="545"/>
      <c r="H123" s="545"/>
      <c r="I123" s="545"/>
      <c r="J123" s="545"/>
      <c r="K123" s="545"/>
      <c r="L123" s="546"/>
      <c r="M123" s="524"/>
      <c r="N123" s="524"/>
      <c r="O123" s="524"/>
      <c r="P123" s="524"/>
      <c r="Q123" s="524"/>
      <c r="R123" s="525"/>
      <c r="S123" s="526"/>
      <c r="T123" s="526"/>
      <c r="U123" s="526"/>
      <c r="V123" s="527"/>
      <c r="W123" s="71"/>
      <c r="X123" s="4"/>
      <c r="Y123" s="5"/>
      <c r="Z123" s="390"/>
      <c r="AA123" s="391"/>
    </row>
    <row r="124" spans="1:27" ht="33.9" customHeight="1">
      <c r="A124" s="373"/>
      <c r="B124" s="392">
        <f t="shared" si="1"/>
        <v>72</v>
      </c>
      <c r="C124" s="544"/>
      <c r="D124" s="545"/>
      <c r="E124" s="545"/>
      <c r="F124" s="545"/>
      <c r="G124" s="545"/>
      <c r="H124" s="545"/>
      <c r="I124" s="545"/>
      <c r="J124" s="545"/>
      <c r="K124" s="545"/>
      <c r="L124" s="546"/>
      <c r="M124" s="524"/>
      <c r="N124" s="524"/>
      <c r="O124" s="524"/>
      <c r="P124" s="524"/>
      <c r="Q124" s="524"/>
      <c r="R124" s="525"/>
      <c r="S124" s="526"/>
      <c r="T124" s="526"/>
      <c r="U124" s="526"/>
      <c r="V124" s="527"/>
      <c r="W124" s="71"/>
      <c r="X124" s="4"/>
      <c r="Y124" s="5"/>
      <c r="Z124" s="390"/>
      <c r="AA124" s="391"/>
    </row>
    <row r="125" spans="1:27" ht="33.9" customHeight="1">
      <c r="A125" s="373"/>
      <c r="B125" s="392">
        <f t="shared" si="1"/>
        <v>73</v>
      </c>
      <c r="C125" s="544"/>
      <c r="D125" s="545"/>
      <c r="E125" s="545"/>
      <c r="F125" s="545"/>
      <c r="G125" s="545"/>
      <c r="H125" s="545"/>
      <c r="I125" s="545"/>
      <c r="J125" s="545"/>
      <c r="K125" s="545"/>
      <c r="L125" s="546"/>
      <c r="M125" s="524"/>
      <c r="N125" s="524"/>
      <c r="O125" s="524"/>
      <c r="P125" s="524"/>
      <c r="Q125" s="524"/>
      <c r="R125" s="525"/>
      <c r="S125" s="526"/>
      <c r="T125" s="526"/>
      <c r="U125" s="526"/>
      <c r="V125" s="527"/>
      <c r="W125" s="71"/>
      <c r="X125" s="4"/>
      <c r="Y125" s="5"/>
      <c r="Z125" s="390"/>
      <c r="AA125" s="391"/>
    </row>
    <row r="126" spans="1:27" ht="33.9" customHeight="1">
      <c r="A126" s="373"/>
      <c r="B126" s="392">
        <f t="shared" si="1"/>
        <v>74</v>
      </c>
      <c r="C126" s="544"/>
      <c r="D126" s="545"/>
      <c r="E126" s="545"/>
      <c r="F126" s="545"/>
      <c r="G126" s="545"/>
      <c r="H126" s="545"/>
      <c r="I126" s="545"/>
      <c r="J126" s="545"/>
      <c r="K126" s="545"/>
      <c r="L126" s="546"/>
      <c r="M126" s="524"/>
      <c r="N126" s="524"/>
      <c r="O126" s="524"/>
      <c r="P126" s="524"/>
      <c r="Q126" s="524"/>
      <c r="R126" s="525"/>
      <c r="S126" s="526"/>
      <c r="T126" s="526"/>
      <c r="U126" s="526"/>
      <c r="V126" s="527"/>
      <c r="W126" s="71"/>
      <c r="X126" s="4"/>
      <c r="Y126" s="5"/>
      <c r="Z126" s="390"/>
      <c r="AA126" s="391"/>
    </row>
    <row r="127" spans="1:27" ht="33.9" customHeight="1">
      <c r="A127" s="373"/>
      <c r="B127" s="392">
        <f t="shared" si="1"/>
        <v>75</v>
      </c>
      <c r="C127" s="544"/>
      <c r="D127" s="545"/>
      <c r="E127" s="545"/>
      <c r="F127" s="545"/>
      <c r="G127" s="545"/>
      <c r="H127" s="545"/>
      <c r="I127" s="545"/>
      <c r="J127" s="545"/>
      <c r="K127" s="545"/>
      <c r="L127" s="546"/>
      <c r="M127" s="524"/>
      <c r="N127" s="524"/>
      <c r="O127" s="524"/>
      <c r="P127" s="524"/>
      <c r="Q127" s="524"/>
      <c r="R127" s="525"/>
      <c r="S127" s="526"/>
      <c r="T127" s="526"/>
      <c r="U127" s="526"/>
      <c r="V127" s="527"/>
      <c r="W127" s="71"/>
      <c r="X127" s="4"/>
      <c r="Y127" s="5"/>
      <c r="Z127" s="390"/>
      <c r="AA127" s="391"/>
    </row>
    <row r="128" spans="1:27" ht="33.9" customHeight="1">
      <c r="A128" s="373"/>
      <c r="B128" s="392">
        <f t="shared" si="1"/>
        <v>76</v>
      </c>
      <c r="C128" s="544"/>
      <c r="D128" s="545"/>
      <c r="E128" s="545"/>
      <c r="F128" s="545"/>
      <c r="G128" s="545"/>
      <c r="H128" s="545"/>
      <c r="I128" s="545"/>
      <c r="J128" s="545"/>
      <c r="K128" s="545"/>
      <c r="L128" s="546"/>
      <c r="M128" s="524"/>
      <c r="N128" s="524"/>
      <c r="O128" s="524"/>
      <c r="P128" s="524"/>
      <c r="Q128" s="524"/>
      <c r="R128" s="525"/>
      <c r="S128" s="526"/>
      <c r="T128" s="526"/>
      <c r="U128" s="526"/>
      <c r="V128" s="527"/>
      <c r="W128" s="71"/>
      <c r="X128" s="4"/>
      <c r="Y128" s="5"/>
      <c r="Z128" s="390"/>
      <c r="AA128" s="391"/>
    </row>
    <row r="129" spans="1:27" ht="33.9" customHeight="1">
      <c r="A129" s="373"/>
      <c r="B129" s="392">
        <f t="shared" si="1"/>
        <v>77</v>
      </c>
      <c r="C129" s="544"/>
      <c r="D129" s="545"/>
      <c r="E129" s="545"/>
      <c r="F129" s="545"/>
      <c r="G129" s="545"/>
      <c r="H129" s="545"/>
      <c r="I129" s="545"/>
      <c r="J129" s="545"/>
      <c r="K129" s="545"/>
      <c r="L129" s="546"/>
      <c r="M129" s="524"/>
      <c r="N129" s="524"/>
      <c r="O129" s="524"/>
      <c r="P129" s="524"/>
      <c r="Q129" s="524"/>
      <c r="R129" s="525"/>
      <c r="S129" s="526"/>
      <c r="T129" s="526"/>
      <c r="U129" s="526"/>
      <c r="V129" s="527"/>
      <c r="W129" s="71"/>
      <c r="X129" s="4"/>
      <c r="Y129" s="5"/>
      <c r="Z129" s="390"/>
      <c r="AA129" s="391"/>
    </row>
    <row r="130" spans="1:27" ht="33.9" customHeight="1">
      <c r="A130" s="373"/>
      <c r="B130" s="392">
        <f t="shared" si="1"/>
        <v>78</v>
      </c>
      <c r="C130" s="544"/>
      <c r="D130" s="545"/>
      <c r="E130" s="545"/>
      <c r="F130" s="545"/>
      <c r="G130" s="545"/>
      <c r="H130" s="545"/>
      <c r="I130" s="545"/>
      <c r="J130" s="545"/>
      <c r="K130" s="545"/>
      <c r="L130" s="546"/>
      <c r="M130" s="524"/>
      <c r="N130" s="524"/>
      <c r="O130" s="524"/>
      <c r="P130" s="524"/>
      <c r="Q130" s="524"/>
      <c r="R130" s="525"/>
      <c r="S130" s="526"/>
      <c r="T130" s="526"/>
      <c r="U130" s="526"/>
      <c r="V130" s="527"/>
      <c r="W130" s="71"/>
      <c r="X130" s="4"/>
      <c r="Y130" s="5"/>
      <c r="Z130" s="390"/>
      <c r="AA130" s="391"/>
    </row>
    <row r="131" spans="1:27" ht="33.9" customHeight="1">
      <c r="A131" s="373"/>
      <c r="B131" s="392">
        <f t="shared" si="1"/>
        <v>79</v>
      </c>
      <c r="C131" s="544"/>
      <c r="D131" s="545"/>
      <c r="E131" s="545"/>
      <c r="F131" s="545"/>
      <c r="G131" s="545"/>
      <c r="H131" s="545"/>
      <c r="I131" s="545"/>
      <c r="J131" s="545"/>
      <c r="K131" s="545"/>
      <c r="L131" s="546"/>
      <c r="M131" s="524"/>
      <c r="N131" s="524"/>
      <c r="O131" s="524"/>
      <c r="P131" s="524"/>
      <c r="Q131" s="524"/>
      <c r="R131" s="525"/>
      <c r="S131" s="526"/>
      <c r="T131" s="526"/>
      <c r="U131" s="526"/>
      <c r="V131" s="527"/>
      <c r="W131" s="71"/>
      <c r="X131" s="4"/>
      <c r="Y131" s="5"/>
      <c r="Z131" s="390"/>
      <c r="AA131" s="391"/>
    </row>
    <row r="132" spans="1:27" ht="33.9" customHeight="1">
      <c r="A132" s="373"/>
      <c r="B132" s="392">
        <f t="shared" si="1"/>
        <v>80</v>
      </c>
      <c r="C132" s="544"/>
      <c r="D132" s="545"/>
      <c r="E132" s="545"/>
      <c r="F132" s="545"/>
      <c r="G132" s="545"/>
      <c r="H132" s="545"/>
      <c r="I132" s="545"/>
      <c r="J132" s="545"/>
      <c r="K132" s="545"/>
      <c r="L132" s="546"/>
      <c r="M132" s="524"/>
      <c r="N132" s="524"/>
      <c r="O132" s="524"/>
      <c r="P132" s="524"/>
      <c r="Q132" s="524"/>
      <c r="R132" s="525"/>
      <c r="S132" s="526"/>
      <c r="T132" s="526"/>
      <c r="U132" s="526"/>
      <c r="V132" s="527"/>
      <c r="W132" s="71"/>
      <c r="X132" s="4"/>
      <c r="Y132" s="5"/>
      <c r="Z132" s="390"/>
      <c r="AA132" s="391"/>
    </row>
    <row r="133" spans="1:27" ht="33.9" customHeight="1">
      <c r="A133" s="373"/>
      <c r="B133" s="392">
        <f t="shared" si="1"/>
        <v>81</v>
      </c>
      <c r="C133" s="544"/>
      <c r="D133" s="545"/>
      <c r="E133" s="545"/>
      <c r="F133" s="545"/>
      <c r="G133" s="545"/>
      <c r="H133" s="545"/>
      <c r="I133" s="545"/>
      <c r="J133" s="545"/>
      <c r="K133" s="545"/>
      <c r="L133" s="546"/>
      <c r="M133" s="524"/>
      <c r="N133" s="524"/>
      <c r="O133" s="524"/>
      <c r="P133" s="524"/>
      <c r="Q133" s="524"/>
      <c r="R133" s="525"/>
      <c r="S133" s="526"/>
      <c r="T133" s="526"/>
      <c r="U133" s="526"/>
      <c r="V133" s="527"/>
      <c r="W133" s="71"/>
      <c r="X133" s="4"/>
      <c r="Y133" s="5"/>
      <c r="Z133" s="390"/>
      <c r="AA133" s="391"/>
    </row>
    <row r="134" spans="1:27" ht="33.9" customHeight="1">
      <c r="A134" s="373"/>
      <c r="B134" s="392">
        <f t="shared" si="1"/>
        <v>82</v>
      </c>
      <c r="C134" s="544"/>
      <c r="D134" s="545"/>
      <c r="E134" s="545"/>
      <c r="F134" s="545"/>
      <c r="G134" s="545"/>
      <c r="H134" s="545"/>
      <c r="I134" s="545"/>
      <c r="J134" s="545"/>
      <c r="K134" s="545"/>
      <c r="L134" s="546"/>
      <c r="M134" s="524"/>
      <c r="N134" s="524"/>
      <c r="O134" s="524"/>
      <c r="P134" s="524"/>
      <c r="Q134" s="524"/>
      <c r="R134" s="525"/>
      <c r="S134" s="526"/>
      <c r="T134" s="526"/>
      <c r="U134" s="526"/>
      <c r="V134" s="527"/>
      <c r="W134" s="71"/>
      <c r="X134" s="4"/>
      <c r="Y134" s="5"/>
      <c r="Z134" s="390"/>
      <c r="AA134" s="391"/>
    </row>
    <row r="135" spans="1:27" ht="33.9" customHeight="1">
      <c r="A135" s="373"/>
      <c r="B135" s="392">
        <f t="shared" si="1"/>
        <v>83</v>
      </c>
      <c r="C135" s="544"/>
      <c r="D135" s="545"/>
      <c r="E135" s="545"/>
      <c r="F135" s="545"/>
      <c r="G135" s="545"/>
      <c r="H135" s="545"/>
      <c r="I135" s="545"/>
      <c r="J135" s="545"/>
      <c r="K135" s="545"/>
      <c r="L135" s="546"/>
      <c r="M135" s="524"/>
      <c r="N135" s="524"/>
      <c r="O135" s="524"/>
      <c r="P135" s="524"/>
      <c r="Q135" s="524"/>
      <c r="R135" s="525"/>
      <c r="S135" s="526"/>
      <c r="T135" s="526"/>
      <c r="U135" s="526"/>
      <c r="V135" s="527"/>
      <c r="W135" s="71"/>
      <c r="X135" s="4"/>
      <c r="Y135" s="5"/>
      <c r="Z135" s="390"/>
      <c r="AA135" s="391"/>
    </row>
    <row r="136" spans="1:27" ht="33.9" customHeight="1">
      <c r="A136" s="373"/>
      <c r="B136" s="392">
        <f t="shared" si="1"/>
        <v>84</v>
      </c>
      <c r="C136" s="544"/>
      <c r="D136" s="545"/>
      <c r="E136" s="545"/>
      <c r="F136" s="545"/>
      <c r="G136" s="545"/>
      <c r="H136" s="545"/>
      <c r="I136" s="545"/>
      <c r="J136" s="545"/>
      <c r="K136" s="545"/>
      <c r="L136" s="546"/>
      <c r="M136" s="524"/>
      <c r="N136" s="524"/>
      <c r="O136" s="524"/>
      <c r="P136" s="524"/>
      <c r="Q136" s="524"/>
      <c r="R136" s="525"/>
      <c r="S136" s="526"/>
      <c r="T136" s="526"/>
      <c r="U136" s="526"/>
      <c r="V136" s="527"/>
      <c r="W136" s="71"/>
      <c r="X136" s="4"/>
      <c r="Y136" s="5"/>
      <c r="Z136" s="390"/>
      <c r="AA136" s="391"/>
    </row>
    <row r="137" spans="1:27" ht="33.9" customHeight="1">
      <c r="A137" s="373"/>
      <c r="B137" s="392">
        <f t="shared" si="1"/>
        <v>85</v>
      </c>
      <c r="C137" s="544"/>
      <c r="D137" s="545"/>
      <c r="E137" s="545"/>
      <c r="F137" s="545"/>
      <c r="G137" s="545"/>
      <c r="H137" s="545"/>
      <c r="I137" s="545"/>
      <c r="J137" s="545"/>
      <c r="K137" s="545"/>
      <c r="L137" s="546"/>
      <c r="M137" s="524"/>
      <c r="N137" s="524"/>
      <c r="O137" s="524"/>
      <c r="P137" s="524"/>
      <c r="Q137" s="524"/>
      <c r="R137" s="525"/>
      <c r="S137" s="526"/>
      <c r="T137" s="526"/>
      <c r="U137" s="526"/>
      <c r="V137" s="527"/>
      <c r="W137" s="71"/>
      <c r="X137" s="4"/>
      <c r="Y137" s="5"/>
      <c r="Z137" s="390"/>
      <c r="AA137" s="391"/>
    </row>
    <row r="138" spans="1:27" ht="33.9" customHeight="1">
      <c r="A138" s="373"/>
      <c r="B138" s="392">
        <f t="shared" si="1"/>
        <v>86</v>
      </c>
      <c r="C138" s="544"/>
      <c r="D138" s="545"/>
      <c r="E138" s="545"/>
      <c r="F138" s="545"/>
      <c r="G138" s="545"/>
      <c r="H138" s="545"/>
      <c r="I138" s="545"/>
      <c r="J138" s="545"/>
      <c r="K138" s="545"/>
      <c r="L138" s="546"/>
      <c r="M138" s="524"/>
      <c r="N138" s="524"/>
      <c r="O138" s="524"/>
      <c r="P138" s="524"/>
      <c r="Q138" s="524"/>
      <c r="R138" s="525"/>
      <c r="S138" s="526"/>
      <c r="T138" s="526"/>
      <c r="U138" s="526"/>
      <c r="V138" s="527"/>
      <c r="W138" s="71"/>
      <c r="X138" s="4"/>
      <c r="Y138" s="5"/>
      <c r="Z138" s="390"/>
      <c r="AA138" s="391"/>
    </row>
    <row r="139" spans="1:27" ht="33.9" customHeight="1">
      <c r="A139" s="373"/>
      <c r="B139" s="392">
        <f t="shared" si="1"/>
        <v>87</v>
      </c>
      <c r="C139" s="544"/>
      <c r="D139" s="545"/>
      <c r="E139" s="545"/>
      <c r="F139" s="545"/>
      <c r="G139" s="545"/>
      <c r="H139" s="545"/>
      <c r="I139" s="545"/>
      <c r="J139" s="545"/>
      <c r="K139" s="545"/>
      <c r="L139" s="546"/>
      <c r="M139" s="524"/>
      <c r="N139" s="524"/>
      <c r="O139" s="524"/>
      <c r="P139" s="524"/>
      <c r="Q139" s="524"/>
      <c r="R139" s="525"/>
      <c r="S139" s="526"/>
      <c r="T139" s="526"/>
      <c r="U139" s="526"/>
      <c r="V139" s="527"/>
      <c r="W139" s="71"/>
      <c r="X139" s="4"/>
      <c r="Y139" s="5"/>
      <c r="Z139" s="390"/>
      <c r="AA139" s="391"/>
    </row>
    <row r="140" spans="1:27" ht="33.9" customHeight="1">
      <c r="A140" s="373"/>
      <c r="B140" s="392">
        <f t="shared" si="1"/>
        <v>88</v>
      </c>
      <c r="C140" s="544"/>
      <c r="D140" s="545"/>
      <c r="E140" s="545"/>
      <c r="F140" s="545"/>
      <c r="G140" s="545"/>
      <c r="H140" s="545"/>
      <c r="I140" s="545"/>
      <c r="J140" s="545"/>
      <c r="K140" s="545"/>
      <c r="L140" s="546"/>
      <c r="M140" s="524"/>
      <c r="N140" s="524"/>
      <c r="O140" s="524"/>
      <c r="P140" s="524"/>
      <c r="Q140" s="524"/>
      <c r="R140" s="525"/>
      <c r="S140" s="526"/>
      <c r="T140" s="526"/>
      <c r="U140" s="526"/>
      <c r="V140" s="527"/>
      <c r="W140" s="71"/>
      <c r="X140" s="4"/>
      <c r="Y140" s="5"/>
      <c r="Z140" s="390"/>
      <c r="AA140" s="391"/>
    </row>
    <row r="141" spans="1:27" ht="33.9" customHeight="1">
      <c r="A141" s="373"/>
      <c r="B141" s="392">
        <f t="shared" si="1"/>
        <v>89</v>
      </c>
      <c r="C141" s="544"/>
      <c r="D141" s="545"/>
      <c r="E141" s="545"/>
      <c r="F141" s="545"/>
      <c r="G141" s="545"/>
      <c r="H141" s="545"/>
      <c r="I141" s="545"/>
      <c r="J141" s="545"/>
      <c r="K141" s="545"/>
      <c r="L141" s="546"/>
      <c r="M141" s="524"/>
      <c r="N141" s="524"/>
      <c r="O141" s="524"/>
      <c r="P141" s="524"/>
      <c r="Q141" s="524"/>
      <c r="R141" s="525"/>
      <c r="S141" s="526"/>
      <c r="T141" s="526"/>
      <c r="U141" s="526"/>
      <c r="V141" s="527"/>
      <c r="W141" s="71"/>
      <c r="X141" s="4"/>
      <c r="Y141" s="5"/>
      <c r="Z141" s="390"/>
      <c r="AA141" s="391"/>
    </row>
    <row r="142" spans="1:27" ht="33.9" customHeight="1">
      <c r="A142" s="373"/>
      <c r="B142" s="392">
        <f t="shared" si="1"/>
        <v>90</v>
      </c>
      <c r="C142" s="544"/>
      <c r="D142" s="545"/>
      <c r="E142" s="545"/>
      <c r="F142" s="545"/>
      <c r="G142" s="545"/>
      <c r="H142" s="545"/>
      <c r="I142" s="545"/>
      <c r="J142" s="545"/>
      <c r="K142" s="545"/>
      <c r="L142" s="546"/>
      <c r="M142" s="524"/>
      <c r="N142" s="524"/>
      <c r="O142" s="524"/>
      <c r="P142" s="524"/>
      <c r="Q142" s="524"/>
      <c r="R142" s="525"/>
      <c r="S142" s="526"/>
      <c r="T142" s="526"/>
      <c r="U142" s="526"/>
      <c r="V142" s="527"/>
      <c r="W142" s="71"/>
      <c r="X142" s="4"/>
      <c r="Y142" s="5"/>
      <c r="Z142" s="390"/>
      <c r="AA142" s="391"/>
    </row>
    <row r="143" spans="1:27" ht="33.9" customHeight="1">
      <c r="A143" s="373"/>
      <c r="B143" s="392">
        <f t="shared" si="1"/>
        <v>91</v>
      </c>
      <c r="C143" s="544"/>
      <c r="D143" s="545"/>
      <c r="E143" s="545"/>
      <c r="F143" s="545"/>
      <c r="G143" s="545"/>
      <c r="H143" s="545"/>
      <c r="I143" s="545"/>
      <c r="J143" s="545"/>
      <c r="K143" s="545"/>
      <c r="L143" s="546"/>
      <c r="M143" s="524"/>
      <c r="N143" s="524"/>
      <c r="O143" s="524"/>
      <c r="P143" s="524"/>
      <c r="Q143" s="524"/>
      <c r="R143" s="525"/>
      <c r="S143" s="526"/>
      <c r="T143" s="526"/>
      <c r="U143" s="526"/>
      <c r="V143" s="527"/>
      <c r="W143" s="71"/>
      <c r="X143" s="4"/>
      <c r="Y143" s="5"/>
      <c r="Z143" s="390"/>
      <c r="AA143" s="391"/>
    </row>
    <row r="144" spans="1:27" ht="33.9" customHeight="1">
      <c r="A144" s="373"/>
      <c r="B144" s="392">
        <f t="shared" si="1"/>
        <v>92</v>
      </c>
      <c r="C144" s="544"/>
      <c r="D144" s="545"/>
      <c r="E144" s="545"/>
      <c r="F144" s="545"/>
      <c r="G144" s="545"/>
      <c r="H144" s="545"/>
      <c r="I144" s="545"/>
      <c r="J144" s="545"/>
      <c r="K144" s="545"/>
      <c r="L144" s="546"/>
      <c r="M144" s="524"/>
      <c r="N144" s="524"/>
      <c r="O144" s="524"/>
      <c r="P144" s="524"/>
      <c r="Q144" s="524"/>
      <c r="R144" s="525"/>
      <c r="S144" s="526"/>
      <c r="T144" s="526"/>
      <c r="U144" s="526"/>
      <c r="V144" s="527"/>
      <c r="W144" s="71"/>
      <c r="X144" s="4"/>
      <c r="Y144" s="5"/>
      <c r="Z144" s="390"/>
      <c r="AA144" s="391"/>
    </row>
    <row r="145" spans="1:27" ht="33.9" customHeight="1">
      <c r="A145" s="373"/>
      <c r="B145" s="392">
        <f t="shared" si="1"/>
        <v>93</v>
      </c>
      <c r="C145" s="544"/>
      <c r="D145" s="545"/>
      <c r="E145" s="545"/>
      <c r="F145" s="545"/>
      <c r="G145" s="545"/>
      <c r="H145" s="545"/>
      <c r="I145" s="545"/>
      <c r="J145" s="545"/>
      <c r="K145" s="545"/>
      <c r="L145" s="546"/>
      <c r="M145" s="524"/>
      <c r="N145" s="524"/>
      <c r="O145" s="524"/>
      <c r="P145" s="524"/>
      <c r="Q145" s="524"/>
      <c r="R145" s="525"/>
      <c r="S145" s="526"/>
      <c r="T145" s="526"/>
      <c r="U145" s="526"/>
      <c r="V145" s="527"/>
      <c r="W145" s="71"/>
      <c r="X145" s="4"/>
      <c r="Y145" s="5"/>
      <c r="Z145" s="390"/>
      <c r="AA145" s="391"/>
    </row>
    <row r="146" spans="1:27" ht="33.9" customHeight="1">
      <c r="A146" s="373"/>
      <c r="B146" s="392">
        <f t="shared" si="1"/>
        <v>94</v>
      </c>
      <c r="C146" s="544"/>
      <c r="D146" s="545"/>
      <c r="E146" s="545"/>
      <c r="F146" s="545"/>
      <c r="G146" s="545"/>
      <c r="H146" s="545"/>
      <c r="I146" s="545"/>
      <c r="J146" s="545"/>
      <c r="K146" s="545"/>
      <c r="L146" s="546"/>
      <c r="M146" s="524"/>
      <c r="N146" s="524"/>
      <c r="O146" s="524"/>
      <c r="P146" s="524"/>
      <c r="Q146" s="524"/>
      <c r="R146" s="525"/>
      <c r="S146" s="526"/>
      <c r="T146" s="526"/>
      <c r="U146" s="526"/>
      <c r="V146" s="527"/>
      <c r="W146" s="71"/>
      <c r="X146" s="4"/>
      <c r="Y146" s="5"/>
      <c r="Z146" s="390"/>
      <c r="AA146" s="391"/>
    </row>
    <row r="147" spans="1:27" ht="33.9" customHeight="1">
      <c r="A147" s="373"/>
      <c r="B147" s="392">
        <f t="shared" si="1"/>
        <v>95</v>
      </c>
      <c r="C147" s="544"/>
      <c r="D147" s="545"/>
      <c r="E147" s="545"/>
      <c r="F147" s="545"/>
      <c r="G147" s="545"/>
      <c r="H147" s="545"/>
      <c r="I147" s="545"/>
      <c r="J147" s="545"/>
      <c r="K147" s="545"/>
      <c r="L147" s="546"/>
      <c r="M147" s="524"/>
      <c r="N147" s="524"/>
      <c r="O147" s="524"/>
      <c r="P147" s="524"/>
      <c r="Q147" s="524"/>
      <c r="R147" s="525"/>
      <c r="S147" s="526"/>
      <c r="T147" s="526"/>
      <c r="U147" s="526"/>
      <c r="V147" s="527"/>
      <c r="W147" s="71"/>
      <c r="X147" s="4"/>
      <c r="Y147" s="5"/>
      <c r="Z147" s="390"/>
      <c r="AA147" s="391"/>
    </row>
    <row r="148" spans="1:27" ht="33.9" customHeight="1">
      <c r="A148" s="373"/>
      <c r="B148" s="392">
        <f t="shared" si="1"/>
        <v>96</v>
      </c>
      <c r="C148" s="544"/>
      <c r="D148" s="545"/>
      <c r="E148" s="545"/>
      <c r="F148" s="545"/>
      <c r="G148" s="545"/>
      <c r="H148" s="545"/>
      <c r="I148" s="545"/>
      <c r="J148" s="545"/>
      <c r="K148" s="545"/>
      <c r="L148" s="546"/>
      <c r="M148" s="524"/>
      <c r="N148" s="524"/>
      <c r="O148" s="524"/>
      <c r="P148" s="524"/>
      <c r="Q148" s="524"/>
      <c r="R148" s="525"/>
      <c r="S148" s="526"/>
      <c r="T148" s="526"/>
      <c r="U148" s="526"/>
      <c r="V148" s="527"/>
      <c r="W148" s="71"/>
      <c r="X148" s="4"/>
      <c r="Y148" s="5"/>
      <c r="Z148" s="390"/>
      <c r="AA148" s="391"/>
    </row>
    <row r="149" spans="1:27" ht="33.9" customHeight="1">
      <c r="A149" s="373"/>
      <c r="B149" s="392">
        <f t="shared" si="1"/>
        <v>97</v>
      </c>
      <c r="C149" s="544"/>
      <c r="D149" s="545"/>
      <c r="E149" s="545"/>
      <c r="F149" s="545"/>
      <c r="G149" s="545"/>
      <c r="H149" s="545"/>
      <c r="I149" s="545"/>
      <c r="J149" s="545"/>
      <c r="K149" s="545"/>
      <c r="L149" s="546"/>
      <c r="M149" s="524"/>
      <c r="N149" s="524"/>
      <c r="O149" s="524"/>
      <c r="P149" s="524"/>
      <c r="Q149" s="524"/>
      <c r="R149" s="525"/>
      <c r="S149" s="526"/>
      <c r="T149" s="526"/>
      <c r="U149" s="526"/>
      <c r="V149" s="527"/>
      <c r="W149" s="71"/>
      <c r="X149" s="4"/>
      <c r="Y149" s="5"/>
      <c r="Z149" s="390"/>
      <c r="AA149" s="391"/>
    </row>
    <row r="150" spans="1:27" ht="33.9" customHeight="1">
      <c r="A150" s="373"/>
      <c r="B150" s="392">
        <f t="shared" si="1"/>
        <v>98</v>
      </c>
      <c r="C150" s="544"/>
      <c r="D150" s="545"/>
      <c r="E150" s="545"/>
      <c r="F150" s="545"/>
      <c r="G150" s="545"/>
      <c r="H150" s="545"/>
      <c r="I150" s="545"/>
      <c r="J150" s="545"/>
      <c r="K150" s="545"/>
      <c r="L150" s="546"/>
      <c r="M150" s="524"/>
      <c r="N150" s="524"/>
      <c r="O150" s="524"/>
      <c r="P150" s="524"/>
      <c r="Q150" s="524"/>
      <c r="R150" s="525"/>
      <c r="S150" s="526"/>
      <c r="T150" s="526"/>
      <c r="U150" s="526"/>
      <c r="V150" s="527"/>
      <c r="W150" s="71"/>
      <c r="X150" s="4"/>
      <c r="Y150" s="5"/>
      <c r="Z150" s="390"/>
      <c r="AA150" s="391"/>
    </row>
    <row r="151" spans="1:27" ht="33.9" customHeight="1">
      <c r="A151" s="373"/>
      <c r="B151" s="392">
        <f t="shared" si="1"/>
        <v>99</v>
      </c>
      <c r="C151" s="544"/>
      <c r="D151" s="545"/>
      <c r="E151" s="545"/>
      <c r="F151" s="545"/>
      <c r="G151" s="545"/>
      <c r="H151" s="545"/>
      <c r="I151" s="545"/>
      <c r="J151" s="545"/>
      <c r="K151" s="545"/>
      <c r="L151" s="546"/>
      <c r="M151" s="524"/>
      <c r="N151" s="524"/>
      <c r="O151" s="524"/>
      <c r="P151" s="524"/>
      <c r="Q151" s="524"/>
      <c r="R151" s="525"/>
      <c r="S151" s="526"/>
      <c r="T151" s="526"/>
      <c r="U151" s="526"/>
      <c r="V151" s="527"/>
      <c r="W151" s="71"/>
      <c r="X151" s="4"/>
      <c r="Y151" s="5"/>
      <c r="Z151" s="390"/>
      <c r="AA151" s="391"/>
    </row>
    <row r="152" spans="1:27" ht="33.9" customHeight="1" thickBot="1">
      <c r="A152" s="373"/>
      <c r="B152" s="392">
        <f t="shared" si="1"/>
        <v>100</v>
      </c>
      <c r="C152" s="551"/>
      <c r="D152" s="552"/>
      <c r="E152" s="552"/>
      <c r="F152" s="552"/>
      <c r="G152" s="552"/>
      <c r="H152" s="552"/>
      <c r="I152" s="552"/>
      <c r="J152" s="552"/>
      <c r="K152" s="552"/>
      <c r="L152" s="553"/>
      <c r="M152" s="547"/>
      <c r="N152" s="547"/>
      <c r="O152" s="547"/>
      <c r="P152" s="547"/>
      <c r="Q152" s="547"/>
      <c r="R152" s="548"/>
      <c r="S152" s="549"/>
      <c r="T152" s="549"/>
      <c r="U152" s="549"/>
      <c r="V152" s="550"/>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3" t="s">
        <v>69</v>
      </c>
      <c r="AA1" s="773"/>
      <c r="AB1" s="773"/>
      <c r="AC1" s="773"/>
      <c r="AD1" s="773" t="str">
        <f>IF(基本情報入力シート!C32="","",基本情報入力シート!C32)</f>
        <v>○○市</v>
      </c>
      <c r="AE1" s="773"/>
      <c r="AF1" s="773"/>
      <c r="AG1" s="773"/>
      <c r="AH1" s="773"/>
      <c r="AI1" s="773"/>
      <c r="AJ1" s="773"/>
      <c r="AK1" s="773"/>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5" t="s">
        <v>70</v>
      </c>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5" t="s">
        <v>13</v>
      </c>
      <c r="C6" s="796"/>
      <c r="D6" s="796"/>
      <c r="E6" s="796"/>
      <c r="F6" s="796"/>
      <c r="G6" s="796"/>
      <c r="H6" s="792" t="str">
        <f>IF(基本情報入力シート!M36="","",基本情報入力シート!M36)</f>
        <v>○○ケアサービス</v>
      </c>
      <c r="I6" s="793"/>
      <c r="J6" s="793"/>
      <c r="K6" s="793"/>
      <c r="L6" s="793"/>
      <c r="M6" s="793"/>
      <c r="N6" s="793"/>
      <c r="O6" s="793"/>
      <c r="P6" s="793"/>
      <c r="Q6" s="793"/>
      <c r="R6" s="793"/>
      <c r="S6" s="793"/>
      <c r="T6" s="793"/>
      <c r="U6" s="793"/>
      <c r="V6" s="793"/>
      <c r="W6" s="793"/>
      <c r="X6" s="793"/>
      <c r="Y6" s="793"/>
      <c r="Z6" s="793"/>
      <c r="AA6" s="793"/>
      <c r="AB6" s="793"/>
      <c r="AC6" s="793"/>
      <c r="AD6" s="793"/>
      <c r="AE6" s="793"/>
      <c r="AF6" s="793"/>
      <c r="AG6" s="793"/>
      <c r="AH6" s="793"/>
      <c r="AI6" s="793"/>
      <c r="AJ6" s="793"/>
      <c r="AK6" s="794"/>
      <c r="AL6" s="134"/>
    </row>
    <row r="7" spans="1:50" s="135" customFormat="1" ht="22.5" customHeight="1">
      <c r="A7" s="134"/>
      <c r="B7" s="783" t="s">
        <v>12</v>
      </c>
      <c r="C7" s="784"/>
      <c r="D7" s="784"/>
      <c r="E7" s="784"/>
      <c r="F7" s="784"/>
      <c r="G7" s="784"/>
      <c r="H7" s="797" t="str">
        <f>IF(基本情報入力シート!M37="","",基本情報入力シート!M37)</f>
        <v>○○ケアサービス</v>
      </c>
      <c r="I7" s="798"/>
      <c r="J7" s="798"/>
      <c r="K7" s="798"/>
      <c r="L7" s="798"/>
      <c r="M7" s="798"/>
      <c r="N7" s="798"/>
      <c r="O7" s="798"/>
      <c r="P7" s="798"/>
      <c r="Q7" s="798"/>
      <c r="R7" s="798"/>
      <c r="S7" s="798"/>
      <c r="T7" s="798"/>
      <c r="U7" s="798"/>
      <c r="V7" s="798"/>
      <c r="W7" s="798"/>
      <c r="X7" s="798"/>
      <c r="Y7" s="798"/>
      <c r="Z7" s="798"/>
      <c r="AA7" s="798"/>
      <c r="AB7" s="798"/>
      <c r="AC7" s="798"/>
      <c r="AD7" s="798"/>
      <c r="AE7" s="798"/>
      <c r="AF7" s="798"/>
      <c r="AG7" s="798"/>
      <c r="AH7" s="798"/>
      <c r="AI7" s="798"/>
      <c r="AJ7" s="798"/>
      <c r="AK7" s="799"/>
      <c r="AL7" s="134"/>
    </row>
    <row r="8" spans="1:50" s="135" customFormat="1" ht="12.75" customHeight="1">
      <c r="A8" s="134"/>
      <c r="B8" s="777" t="s">
        <v>72</v>
      </c>
      <c r="C8" s="778"/>
      <c r="D8" s="778"/>
      <c r="E8" s="778"/>
      <c r="F8" s="778"/>
      <c r="G8" s="778"/>
      <c r="H8" s="136" t="s">
        <v>18</v>
      </c>
      <c r="I8" s="785" t="str">
        <f>IF(基本情報入力シート!AC38="－","",基本情報入力シート!AC38)</f>
        <v>100－1234</v>
      </c>
      <c r="J8" s="785"/>
      <c r="K8" s="785"/>
      <c r="L8" s="785"/>
      <c r="M8" s="785"/>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79"/>
      <c r="C9" s="780"/>
      <c r="D9" s="780"/>
      <c r="E9" s="780"/>
      <c r="F9" s="780"/>
      <c r="G9" s="780"/>
      <c r="H9" s="800" t="str">
        <f>IF(基本情報入力シート!M39="","",基本情報入力シート!M39)</f>
        <v>千代田区霞が関 1－2－2</v>
      </c>
      <c r="I9" s="801"/>
      <c r="J9" s="801"/>
      <c r="K9" s="801"/>
      <c r="L9" s="801"/>
      <c r="M9" s="801"/>
      <c r="N9" s="801"/>
      <c r="O9" s="801"/>
      <c r="P9" s="801"/>
      <c r="Q9" s="801"/>
      <c r="R9" s="801"/>
      <c r="S9" s="801"/>
      <c r="T9" s="801"/>
      <c r="U9" s="801"/>
      <c r="V9" s="801"/>
      <c r="W9" s="801"/>
      <c r="X9" s="801"/>
      <c r="Y9" s="801"/>
      <c r="Z9" s="801"/>
      <c r="AA9" s="801"/>
      <c r="AB9" s="801"/>
      <c r="AC9" s="801"/>
      <c r="AD9" s="801"/>
      <c r="AE9" s="801"/>
      <c r="AF9" s="801"/>
      <c r="AG9" s="801"/>
      <c r="AH9" s="801"/>
      <c r="AI9" s="801"/>
      <c r="AJ9" s="801"/>
      <c r="AK9" s="802"/>
      <c r="AL9" s="134"/>
    </row>
    <row r="10" spans="1:50" s="135" customFormat="1" ht="12" customHeight="1">
      <c r="A10" s="134"/>
      <c r="B10" s="781"/>
      <c r="C10" s="782"/>
      <c r="D10" s="782"/>
      <c r="E10" s="782"/>
      <c r="F10" s="782"/>
      <c r="G10" s="782"/>
      <c r="H10" s="774" t="str">
        <f>IF(基本情報入力シート!M40="","",基本情報入力シート!M40)</f>
        <v>○○ビル 18F</v>
      </c>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5"/>
      <c r="AK10" s="776"/>
      <c r="AL10" s="134"/>
    </row>
    <row r="11" spans="1:50" s="135" customFormat="1" ht="15" customHeight="1">
      <c r="A11" s="134"/>
      <c r="B11" s="790" t="s">
        <v>13</v>
      </c>
      <c r="C11" s="791"/>
      <c r="D11" s="791"/>
      <c r="E11" s="791"/>
      <c r="F11" s="791"/>
      <c r="G11" s="791"/>
      <c r="H11" s="792" t="str">
        <f>IF(基本情報入力シート!M43="","",基本情報入力シート!M43)</f>
        <v>コウロウ タロウ</v>
      </c>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3"/>
      <c r="AK11" s="794"/>
      <c r="AL11" s="134"/>
      <c r="AT11" s="140"/>
      <c r="AU11" s="140"/>
      <c r="AV11" s="140"/>
      <c r="AW11" s="140"/>
      <c r="AX11" s="140"/>
    </row>
    <row r="12" spans="1:50" s="135" customFormat="1" ht="22.5" customHeight="1">
      <c r="A12" s="134"/>
      <c r="B12" s="779" t="s">
        <v>73</v>
      </c>
      <c r="C12" s="780"/>
      <c r="D12" s="780"/>
      <c r="E12" s="780"/>
      <c r="F12" s="780"/>
      <c r="G12" s="780"/>
      <c r="H12" s="774" t="str">
        <f>IF(基本情報入力シート!M44="","",基本情報入力シート!M44)</f>
        <v>厚労 太郎</v>
      </c>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6"/>
      <c r="AL12" s="134"/>
      <c r="AT12" s="140"/>
      <c r="AU12" s="140"/>
      <c r="AV12" s="140"/>
      <c r="AW12" s="140"/>
      <c r="AX12" s="140"/>
    </row>
    <row r="13" spans="1:50" s="135" customFormat="1" ht="17.25" customHeight="1">
      <c r="A13" s="134"/>
      <c r="B13" s="803" t="s">
        <v>32</v>
      </c>
      <c r="C13" s="803"/>
      <c r="D13" s="803"/>
      <c r="E13" s="803"/>
      <c r="F13" s="803"/>
      <c r="G13" s="803"/>
      <c r="H13" s="789" t="s">
        <v>33</v>
      </c>
      <c r="I13" s="789"/>
      <c r="J13" s="789"/>
      <c r="K13" s="783"/>
      <c r="L13" s="804" t="str">
        <f>IF(基本情報入力シート!M45="","",基本情報入力シート!M45)</f>
        <v>03-3571-XXXX</v>
      </c>
      <c r="M13" s="804"/>
      <c r="N13" s="804"/>
      <c r="O13" s="804"/>
      <c r="P13" s="804"/>
      <c r="Q13" s="804"/>
      <c r="R13" s="804"/>
      <c r="S13" s="804"/>
      <c r="T13" s="804"/>
      <c r="U13" s="804"/>
      <c r="V13" s="803" t="s">
        <v>35</v>
      </c>
      <c r="W13" s="803"/>
      <c r="X13" s="803"/>
      <c r="Y13" s="803"/>
      <c r="Z13" s="804" t="str">
        <f>IF(基本情報入力シート!M46="","",基本情報入力シート!M46)</f>
        <v>aaa@aaa.aa.jp</v>
      </c>
      <c r="AA13" s="804"/>
      <c r="AB13" s="804"/>
      <c r="AC13" s="804"/>
      <c r="AD13" s="804"/>
      <c r="AE13" s="804"/>
      <c r="AF13" s="804"/>
      <c r="AG13" s="804"/>
      <c r="AH13" s="804"/>
      <c r="AI13" s="804"/>
      <c r="AJ13" s="804"/>
      <c r="AK13" s="80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6" t="s">
        <v>76</v>
      </c>
      <c r="C17" s="807"/>
      <c r="D17" s="807"/>
      <c r="E17" s="807"/>
      <c r="F17" s="807"/>
      <c r="G17" s="807"/>
      <c r="H17" s="807"/>
      <c r="I17" s="807"/>
      <c r="J17" s="807"/>
      <c r="K17" s="807"/>
      <c r="L17" s="807"/>
      <c r="M17" s="807"/>
      <c r="N17" s="807"/>
      <c r="O17" s="807"/>
      <c r="P17" s="807"/>
      <c r="Q17" s="807"/>
      <c r="R17" s="807"/>
      <c r="S17" s="807"/>
      <c r="T17" s="807"/>
      <c r="U17" s="807"/>
      <c r="V17" s="807"/>
      <c r="W17" s="808"/>
      <c r="X17" s="134"/>
      <c r="Y17" s="134"/>
      <c r="Z17" s="134"/>
      <c r="AA17" s="134"/>
      <c r="AB17" s="134"/>
      <c r="AC17" s="134"/>
      <c r="AD17" s="134"/>
      <c r="AE17" s="134"/>
      <c r="AF17" s="134"/>
      <c r="AG17" s="134"/>
      <c r="AH17" s="154"/>
      <c r="AI17" s="134"/>
      <c r="AJ17" s="134"/>
      <c r="AK17" s="134"/>
      <c r="AL17" s="134"/>
    </row>
    <row r="18" spans="1:53" ht="19.5" customHeight="1">
      <c r="A18" s="130"/>
      <c r="B18" s="155" t="s">
        <v>77</v>
      </c>
      <c r="C18" s="809" t="s">
        <v>78</v>
      </c>
      <c r="D18" s="809"/>
      <c r="E18" s="809"/>
      <c r="F18" s="809"/>
      <c r="G18" s="809"/>
      <c r="H18" s="809"/>
      <c r="I18" s="809"/>
      <c r="J18" s="809"/>
      <c r="K18" s="809"/>
      <c r="L18" s="809"/>
      <c r="M18" s="809"/>
      <c r="N18" s="809"/>
      <c r="O18" s="809"/>
      <c r="P18" s="810"/>
      <c r="Q18" s="786">
        <f>SUM('別紙様式3-2（４・５月）'!N5,'別紙様式3-2（４・５月）'!N6,'別紙様式3-2（４・５月）'!N7,'別紙様式3-3（６月以降分）'!N5)</f>
        <v>141862900</v>
      </c>
      <c r="R18" s="787"/>
      <c r="S18" s="787"/>
      <c r="T18" s="787"/>
      <c r="U18" s="787"/>
      <c r="V18" s="788"/>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0" t="s">
        <v>81</v>
      </c>
      <c r="E19" s="620"/>
      <c r="F19" s="620"/>
      <c r="G19" s="620"/>
      <c r="H19" s="620"/>
      <c r="I19" s="620"/>
      <c r="J19" s="620"/>
      <c r="K19" s="620"/>
      <c r="L19" s="620"/>
      <c r="M19" s="620"/>
      <c r="N19" s="620"/>
      <c r="O19" s="620"/>
      <c r="P19" s="621"/>
      <c r="Q19" s="786">
        <f>SUM('別紙様式3-2（４・５月）'!N9,'別紙様式3-3（６月以降分）'!N7)</f>
        <v>102320553.47514547</v>
      </c>
      <c r="R19" s="787"/>
      <c r="S19" s="787"/>
      <c r="T19" s="787"/>
      <c r="U19" s="787"/>
      <c r="V19" s="788"/>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0" t="s">
        <v>83</v>
      </c>
      <c r="F20" s="620"/>
      <c r="G20" s="620"/>
      <c r="H20" s="620"/>
      <c r="I20" s="620"/>
      <c r="J20" s="620"/>
      <c r="K20" s="620"/>
      <c r="L20" s="620"/>
      <c r="M20" s="620"/>
      <c r="N20" s="620"/>
      <c r="O20" s="620"/>
      <c r="P20" s="866"/>
      <c r="Q20" s="622">
        <v>1000000</v>
      </c>
      <c r="R20" s="623"/>
      <c r="S20" s="623"/>
      <c r="T20" s="623"/>
      <c r="U20" s="623"/>
      <c r="V20" s="624"/>
      <c r="W20" s="163" t="s">
        <v>79</v>
      </c>
      <c r="X20" s="131" t="s">
        <v>84</v>
      </c>
      <c r="Y20" s="164" t="str">
        <f>IF(Q20&gt;Q19,"×","")</f>
        <v/>
      </c>
      <c r="Z20" s="130"/>
      <c r="AA20" s="130"/>
      <c r="AB20" s="130"/>
      <c r="AC20" s="130"/>
      <c r="AD20" s="130"/>
      <c r="AE20" s="130"/>
      <c r="AF20" s="130"/>
      <c r="AG20" s="130"/>
      <c r="AH20" s="130"/>
      <c r="AI20" s="130"/>
      <c r="AJ20" s="130"/>
      <c r="AK20" s="130"/>
      <c r="AL20" s="130"/>
      <c r="AM20" s="554" t="s">
        <v>85</v>
      </c>
      <c r="AN20" s="555"/>
      <c r="AO20" s="555"/>
      <c r="AP20" s="555"/>
      <c r="AQ20" s="555"/>
      <c r="AR20" s="555"/>
      <c r="AS20" s="555"/>
      <c r="AT20" s="555"/>
      <c r="AU20" s="555"/>
      <c r="AV20" s="555"/>
      <c r="AW20" s="555"/>
      <c r="AX20" s="555"/>
      <c r="AY20" s="555"/>
      <c r="AZ20" s="555"/>
      <c r="BA20" s="556"/>
    </row>
    <row r="21" spans="1:53" ht="21.75" customHeight="1" thickBot="1">
      <c r="A21" s="130"/>
      <c r="B21" s="165" t="s">
        <v>86</v>
      </c>
      <c r="C21" s="620" t="s">
        <v>87</v>
      </c>
      <c r="D21" s="809"/>
      <c r="E21" s="809"/>
      <c r="F21" s="809"/>
      <c r="G21" s="809"/>
      <c r="H21" s="809"/>
      <c r="I21" s="809"/>
      <c r="J21" s="809"/>
      <c r="K21" s="809"/>
      <c r="L21" s="809"/>
      <c r="M21" s="809"/>
      <c r="N21" s="809"/>
      <c r="O21" s="809"/>
      <c r="P21" s="809"/>
      <c r="Q21" s="786">
        <f>Q18-Q20</f>
        <v>140862900</v>
      </c>
      <c r="R21" s="787"/>
      <c r="S21" s="787"/>
      <c r="T21" s="787"/>
      <c r="U21" s="787"/>
      <c r="V21" s="788"/>
      <c r="W21" s="156" t="s">
        <v>79</v>
      </c>
      <c r="X21" s="131" t="s">
        <v>84</v>
      </c>
      <c r="Y21" s="569" t="str">
        <f>IFERROR(IF(Q22&gt;=Q21,"○","×"),"")</f>
        <v>×</v>
      </c>
      <c r="Z21" s="130"/>
      <c r="AA21" s="130"/>
      <c r="AB21" s="130"/>
      <c r="AC21" s="130"/>
      <c r="AD21" s="130"/>
      <c r="AE21" s="130"/>
      <c r="AF21" s="130"/>
      <c r="AG21" s="130"/>
      <c r="AH21" s="130"/>
      <c r="AI21" s="130"/>
      <c r="AJ21" s="130"/>
      <c r="AK21" s="130"/>
      <c r="AL21" s="130"/>
      <c r="AM21" s="903" t="s">
        <v>88</v>
      </c>
      <c r="AN21" s="571"/>
      <c r="AO21" s="571"/>
      <c r="AP21" s="571"/>
      <c r="AQ21" s="571"/>
      <c r="AR21" s="571"/>
      <c r="AS21" s="571"/>
      <c r="AT21" s="571"/>
      <c r="AU21" s="571"/>
      <c r="AV21" s="571"/>
      <c r="AW21" s="571"/>
      <c r="AX21" s="571"/>
      <c r="AY21" s="571"/>
      <c r="AZ21" s="571"/>
      <c r="BA21" s="572"/>
    </row>
    <row r="22" spans="1:53" ht="24.75" customHeight="1" thickBot="1">
      <c r="A22" s="130"/>
      <c r="B22" s="165" t="s">
        <v>89</v>
      </c>
      <c r="C22" s="620" t="s">
        <v>90</v>
      </c>
      <c r="D22" s="620"/>
      <c r="E22" s="620"/>
      <c r="F22" s="620"/>
      <c r="G22" s="620"/>
      <c r="H22" s="620"/>
      <c r="I22" s="620"/>
      <c r="J22" s="620"/>
      <c r="K22" s="620"/>
      <c r="L22" s="620"/>
      <c r="M22" s="620"/>
      <c r="N22" s="620"/>
      <c r="O22" s="620"/>
      <c r="P22" s="620"/>
      <c r="Q22" s="622">
        <v>140000000</v>
      </c>
      <c r="R22" s="623"/>
      <c r="S22" s="623"/>
      <c r="T22" s="623"/>
      <c r="U22" s="623"/>
      <c r="V22" s="624"/>
      <c r="W22" s="166" t="s">
        <v>79</v>
      </c>
      <c r="X22" s="131" t="s">
        <v>84</v>
      </c>
      <c r="Y22" s="570"/>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5" t="s">
        <v>91</v>
      </c>
      <c r="C24" s="846"/>
      <c r="D24" s="846"/>
      <c r="E24" s="846"/>
      <c r="F24" s="846"/>
      <c r="G24" s="846"/>
      <c r="H24" s="846"/>
      <c r="I24" s="846"/>
      <c r="J24" s="846"/>
      <c r="K24" s="846"/>
      <c r="L24" s="846"/>
      <c r="M24" s="846"/>
      <c r="N24" s="846"/>
      <c r="O24" s="846"/>
      <c r="P24" s="846"/>
      <c r="Q24" s="847"/>
      <c r="R24" s="847"/>
      <c r="S24" s="847"/>
      <c r="T24" s="847"/>
      <c r="U24" s="847"/>
      <c r="V24" s="847"/>
      <c r="W24" s="848"/>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0" t="s">
        <v>93</v>
      </c>
      <c r="D25" s="620"/>
      <c r="E25" s="620"/>
      <c r="F25" s="620"/>
      <c r="G25" s="620"/>
      <c r="H25" s="620"/>
      <c r="I25" s="620"/>
      <c r="J25" s="620"/>
      <c r="K25" s="620"/>
      <c r="L25" s="620"/>
      <c r="M25" s="620"/>
      <c r="N25" s="620"/>
      <c r="O25" s="620"/>
      <c r="P25" s="621"/>
      <c r="Q25" s="616">
        <f>Q19-Q20</f>
        <v>101320553.47514547</v>
      </c>
      <c r="R25" s="617"/>
      <c r="S25" s="617"/>
      <c r="T25" s="617"/>
      <c r="U25" s="617"/>
      <c r="V25" s="617"/>
      <c r="W25" s="159" t="s">
        <v>79</v>
      </c>
      <c r="X25" s="131" t="s">
        <v>84</v>
      </c>
      <c r="Y25" s="618" t="str">
        <f>IFERROR(IF(Q25&lt;=0,"",IF(Q26&gt;=Q25,"○","△")),"")</f>
        <v>△</v>
      </c>
      <c r="Z25" s="131" t="s">
        <v>84</v>
      </c>
      <c r="AA25" s="569" t="str">
        <f>IFERROR(IF(Y25="△",IF(Q28&gt;=Q25,"○","×"),""),"")</f>
        <v>○</v>
      </c>
      <c r="AB25" s="130"/>
      <c r="AC25" s="130"/>
      <c r="AD25" s="130"/>
      <c r="AE25" s="130"/>
      <c r="AF25" s="130"/>
      <c r="AG25" s="130"/>
      <c r="AH25" s="130"/>
      <c r="AI25" s="130"/>
      <c r="AJ25" s="130"/>
      <c r="AK25" s="130"/>
      <c r="AL25" s="130"/>
    </row>
    <row r="26" spans="1:53" ht="39.75" customHeight="1" thickBot="1">
      <c r="A26" s="130"/>
      <c r="B26" s="165" t="s">
        <v>94</v>
      </c>
      <c r="C26" s="620" t="s">
        <v>95</v>
      </c>
      <c r="D26" s="620"/>
      <c r="E26" s="620"/>
      <c r="F26" s="620"/>
      <c r="G26" s="620"/>
      <c r="H26" s="620"/>
      <c r="I26" s="620"/>
      <c r="J26" s="620"/>
      <c r="K26" s="620"/>
      <c r="L26" s="620"/>
      <c r="M26" s="620"/>
      <c r="N26" s="620"/>
      <c r="O26" s="620"/>
      <c r="P26" s="621"/>
      <c r="Q26" s="622">
        <v>98000000</v>
      </c>
      <c r="R26" s="623"/>
      <c r="S26" s="623"/>
      <c r="T26" s="623"/>
      <c r="U26" s="623"/>
      <c r="V26" s="624"/>
      <c r="W26" s="159" t="s">
        <v>79</v>
      </c>
      <c r="X26" s="131" t="s">
        <v>84</v>
      </c>
      <c r="Y26" s="619"/>
      <c r="Z26" s="131"/>
      <c r="AA26" s="849"/>
      <c r="AB26" s="130"/>
      <c r="AC26" s="130"/>
      <c r="AD26" s="130"/>
      <c r="AE26" s="130"/>
      <c r="AF26" s="130"/>
      <c r="AG26" s="130"/>
      <c r="AH26" s="130"/>
      <c r="AI26" s="130"/>
      <c r="AJ26" s="130"/>
      <c r="AK26" s="130"/>
      <c r="AL26" s="130"/>
    </row>
    <row r="27" spans="1:53" ht="27.75" customHeight="1" thickBot="1">
      <c r="A27" s="130"/>
      <c r="B27" s="165" t="s">
        <v>96</v>
      </c>
      <c r="C27" s="620" t="s">
        <v>97</v>
      </c>
      <c r="D27" s="620"/>
      <c r="E27" s="620"/>
      <c r="F27" s="620"/>
      <c r="G27" s="620"/>
      <c r="H27" s="620"/>
      <c r="I27" s="620"/>
      <c r="J27" s="620"/>
      <c r="K27" s="620"/>
      <c r="L27" s="620"/>
      <c r="M27" s="620"/>
      <c r="N27" s="620"/>
      <c r="O27" s="620"/>
      <c r="P27" s="621"/>
      <c r="Q27" s="622">
        <v>4000000</v>
      </c>
      <c r="R27" s="623"/>
      <c r="S27" s="623"/>
      <c r="T27" s="623"/>
      <c r="U27" s="623"/>
      <c r="V27" s="624"/>
      <c r="W27" s="159" t="s">
        <v>79</v>
      </c>
      <c r="X27" s="130"/>
      <c r="Y27" s="130"/>
      <c r="Z27" s="131"/>
      <c r="AA27" s="849"/>
      <c r="AB27" s="130"/>
      <c r="AC27" s="130"/>
      <c r="AD27" s="130"/>
      <c r="AE27" s="130"/>
      <c r="AF27" s="130"/>
      <c r="AG27" s="130"/>
      <c r="AH27" s="130"/>
      <c r="AI27" s="130"/>
      <c r="AJ27" s="130"/>
      <c r="AK27" s="130"/>
      <c r="AL27" s="130"/>
      <c r="AM27" s="573" t="s">
        <v>98</v>
      </c>
      <c r="AN27" s="574"/>
      <c r="AO27" s="574"/>
      <c r="AP27" s="574"/>
      <c r="AQ27" s="574"/>
      <c r="AR27" s="574"/>
      <c r="AS27" s="574"/>
      <c r="AT27" s="574"/>
      <c r="AU27" s="574"/>
      <c r="AV27" s="574"/>
      <c r="AW27" s="574"/>
      <c r="AX27" s="574"/>
      <c r="AY27" s="574"/>
      <c r="AZ27" s="574"/>
      <c r="BA27" s="575"/>
    </row>
    <row r="28" spans="1:53" ht="18" customHeight="1" thickBot="1">
      <c r="A28" s="130"/>
      <c r="B28" s="165" t="s">
        <v>99</v>
      </c>
      <c r="C28" s="620" t="s">
        <v>100</v>
      </c>
      <c r="D28" s="620"/>
      <c r="E28" s="620"/>
      <c r="F28" s="620"/>
      <c r="G28" s="620"/>
      <c r="H28" s="620"/>
      <c r="I28" s="620"/>
      <c r="J28" s="620"/>
      <c r="K28" s="620"/>
      <c r="L28" s="620"/>
      <c r="M28" s="620"/>
      <c r="N28" s="620"/>
      <c r="O28" s="620"/>
      <c r="P28" s="621"/>
      <c r="Q28" s="883">
        <f>Q26+Q27</f>
        <v>102000000</v>
      </c>
      <c r="R28" s="884"/>
      <c r="S28" s="884"/>
      <c r="T28" s="884"/>
      <c r="U28" s="884"/>
      <c r="V28" s="885"/>
      <c r="W28" s="159" t="s">
        <v>79</v>
      </c>
      <c r="X28" s="130"/>
      <c r="Y28" s="130"/>
      <c r="Z28" s="130" t="s">
        <v>84</v>
      </c>
      <c r="AA28" s="570"/>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886" t="s">
        <v>102</v>
      </c>
      <c r="C29" s="837" t="s">
        <v>103</v>
      </c>
      <c r="D29" s="837"/>
      <c r="E29" s="838"/>
      <c r="F29" s="168"/>
      <c r="G29" s="842" t="s">
        <v>104</v>
      </c>
      <c r="H29" s="843"/>
      <c r="I29" s="843"/>
      <c r="J29" s="844"/>
      <c r="K29" s="823" t="s">
        <v>105</v>
      </c>
      <c r="L29" s="823"/>
      <c r="M29" s="823"/>
      <c r="N29" s="823"/>
      <c r="O29" s="825">
        <v>2.5000000000000001E-2</v>
      </c>
      <c r="P29" s="826"/>
      <c r="Q29" s="829" t="s">
        <v>106</v>
      </c>
      <c r="R29" s="829"/>
      <c r="S29" s="829"/>
      <c r="T29" s="829"/>
      <c r="U29" s="831" t="s">
        <v>2305</v>
      </c>
      <c r="V29" s="832"/>
      <c r="W29" s="832"/>
      <c r="X29" s="832"/>
      <c r="Y29" s="832"/>
      <c r="Z29" s="832"/>
      <c r="AA29" s="832"/>
      <c r="AB29" s="832"/>
      <c r="AC29" s="832"/>
      <c r="AD29" s="832"/>
      <c r="AE29" s="832"/>
      <c r="AF29" s="832"/>
      <c r="AG29" s="832"/>
      <c r="AH29" s="832"/>
      <c r="AI29" s="832"/>
      <c r="AJ29" s="832"/>
      <c r="AK29" s="833"/>
      <c r="AL29" s="169"/>
      <c r="AM29" s="128" t="b">
        <v>1</v>
      </c>
    </row>
    <row r="30" spans="1:53" ht="18" customHeight="1" thickBot="1">
      <c r="A30" s="130"/>
      <c r="B30" s="887"/>
      <c r="C30" s="839"/>
      <c r="D30" s="839"/>
      <c r="E30" s="840"/>
      <c r="F30" s="170"/>
      <c r="G30" s="871" t="s">
        <v>107</v>
      </c>
      <c r="H30" s="872"/>
      <c r="I30" s="872"/>
      <c r="J30" s="873"/>
      <c r="K30" s="824"/>
      <c r="L30" s="824"/>
      <c r="M30" s="824"/>
      <c r="N30" s="824"/>
      <c r="O30" s="827"/>
      <c r="P30" s="828"/>
      <c r="Q30" s="830"/>
      <c r="R30" s="830"/>
      <c r="S30" s="830"/>
      <c r="T30" s="830"/>
      <c r="U30" s="834"/>
      <c r="V30" s="835"/>
      <c r="W30" s="835"/>
      <c r="X30" s="835"/>
      <c r="Y30" s="835"/>
      <c r="Z30" s="835"/>
      <c r="AA30" s="835"/>
      <c r="AB30" s="835"/>
      <c r="AC30" s="835"/>
      <c r="AD30" s="835"/>
      <c r="AE30" s="835"/>
      <c r="AF30" s="835"/>
      <c r="AG30" s="835"/>
      <c r="AH30" s="835"/>
      <c r="AI30" s="835"/>
      <c r="AJ30" s="835"/>
      <c r="AK30" s="836"/>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1" t="s">
        <v>110</v>
      </c>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841"/>
      <c r="AE32" s="841"/>
      <c r="AF32" s="841"/>
      <c r="AG32" s="841"/>
      <c r="AH32" s="841"/>
      <c r="AI32" s="841"/>
      <c r="AJ32" s="841"/>
      <c r="AK32" s="841"/>
      <c r="AL32" s="177"/>
      <c r="AM32" s="171"/>
      <c r="AN32" s="171"/>
    </row>
    <row r="33" spans="1:53" ht="23.25" customHeight="1">
      <c r="A33" s="130"/>
      <c r="B33" s="178" t="s">
        <v>109</v>
      </c>
      <c r="C33" s="841" t="s">
        <v>111</v>
      </c>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841"/>
      <c r="AC33" s="841"/>
      <c r="AD33" s="841"/>
      <c r="AE33" s="841"/>
      <c r="AF33" s="841"/>
      <c r="AG33" s="841"/>
      <c r="AH33" s="841"/>
      <c r="AI33" s="841"/>
      <c r="AJ33" s="841"/>
      <c r="AK33" s="841"/>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2" t="s">
        <v>113</v>
      </c>
      <c r="D36" s="862"/>
      <c r="E36" s="862"/>
      <c r="F36" s="862"/>
      <c r="G36" s="862"/>
      <c r="H36" s="862"/>
      <c r="I36" s="862"/>
      <c r="J36" s="862"/>
      <c r="K36" s="862"/>
      <c r="L36" s="862"/>
      <c r="M36" s="862"/>
      <c r="N36" s="862"/>
      <c r="O36" s="862"/>
      <c r="P36" s="863"/>
      <c r="Q36" s="811">
        <f>Q37-Q38-Q39</f>
        <v>363892760</v>
      </c>
      <c r="R36" s="812"/>
      <c r="S36" s="812"/>
      <c r="T36" s="812"/>
      <c r="U36" s="812"/>
      <c r="V36" s="813"/>
      <c r="W36" s="187" t="s">
        <v>79</v>
      </c>
      <c r="X36" s="188" t="s">
        <v>84</v>
      </c>
      <c r="Y36" s="569" t="str">
        <f>IF(Q40="","",IF(Q36="","",IF(Q36&gt;=Q40,"○","×")))</f>
        <v>○</v>
      </c>
      <c r="Z36" s="189"/>
      <c r="AA36" s="183"/>
      <c r="AB36" s="183"/>
      <c r="AC36" s="183"/>
      <c r="AD36" s="185"/>
      <c r="AE36" s="185"/>
      <c r="AF36" s="185"/>
      <c r="AG36" s="185"/>
      <c r="AH36" s="185"/>
      <c r="AI36" s="185"/>
      <c r="AJ36" s="185"/>
      <c r="AK36" s="185"/>
      <c r="AL36" s="130"/>
      <c r="AM36" s="904" t="s">
        <v>114</v>
      </c>
      <c r="AN36" s="905"/>
      <c r="AO36" s="905"/>
      <c r="AP36" s="905"/>
      <c r="AQ36" s="905"/>
      <c r="AR36" s="905"/>
      <c r="AS36" s="905"/>
      <c r="AT36" s="905"/>
      <c r="AU36" s="905"/>
      <c r="AV36" s="905"/>
      <c r="AW36" s="905"/>
      <c r="AX36" s="905"/>
      <c r="AY36" s="905"/>
      <c r="AZ36" s="905"/>
      <c r="BA36" s="906"/>
    </row>
    <row r="37" spans="1:53" ht="18.75" customHeight="1" thickBot="1">
      <c r="A37" s="130"/>
      <c r="B37" s="881"/>
      <c r="C37" s="816" t="s">
        <v>115</v>
      </c>
      <c r="D37" s="816"/>
      <c r="E37" s="816"/>
      <c r="F37" s="816"/>
      <c r="G37" s="816"/>
      <c r="H37" s="816"/>
      <c r="I37" s="816"/>
      <c r="J37" s="816"/>
      <c r="K37" s="816"/>
      <c r="L37" s="816"/>
      <c r="M37" s="816"/>
      <c r="N37" s="816"/>
      <c r="O37" s="816"/>
      <c r="P37" s="817"/>
      <c r="Q37" s="820">
        <v>504012760</v>
      </c>
      <c r="R37" s="821"/>
      <c r="S37" s="821"/>
      <c r="T37" s="821"/>
      <c r="U37" s="821"/>
      <c r="V37" s="822"/>
      <c r="W37" s="187" t="s">
        <v>79</v>
      </c>
      <c r="X37" s="188"/>
      <c r="Y37" s="849"/>
      <c r="Z37" s="189"/>
      <c r="AA37" s="183"/>
      <c r="AB37" s="183"/>
      <c r="AC37" s="183"/>
      <c r="AD37" s="185"/>
      <c r="AE37" s="183"/>
      <c r="AF37" s="183"/>
      <c r="AG37" s="183"/>
      <c r="AH37" s="183"/>
      <c r="AI37" s="183"/>
      <c r="AJ37" s="183"/>
      <c r="AK37" s="185"/>
      <c r="AL37" s="130"/>
      <c r="AM37" s="907"/>
      <c r="AN37" s="908"/>
      <c r="AO37" s="908"/>
      <c r="AP37" s="908"/>
      <c r="AQ37" s="908"/>
      <c r="AR37" s="908"/>
      <c r="AS37" s="908"/>
      <c r="AT37" s="908"/>
      <c r="AU37" s="908"/>
      <c r="AV37" s="908"/>
      <c r="AW37" s="908"/>
      <c r="AX37" s="908"/>
      <c r="AY37" s="908"/>
      <c r="AZ37" s="908"/>
      <c r="BA37" s="909"/>
    </row>
    <row r="38" spans="1:53" ht="18.75" customHeight="1" thickBot="1">
      <c r="A38" s="130"/>
      <c r="B38" s="881"/>
      <c r="C38" s="818" t="s">
        <v>116</v>
      </c>
      <c r="D38" s="818"/>
      <c r="E38" s="818"/>
      <c r="F38" s="818"/>
      <c r="G38" s="818"/>
      <c r="H38" s="818"/>
      <c r="I38" s="818"/>
      <c r="J38" s="818"/>
      <c r="K38" s="818"/>
      <c r="L38" s="818"/>
      <c r="M38" s="818"/>
      <c r="N38" s="818"/>
      <c r="O38" s="818"/>
      <c r="P38" s="819"/>
      <c r="Q38" s="811">
        <f>Q22</f>
        <v>140000000</v>
      </c>
      <c r="R38" s="812"/>
      <c r="S38" s="812"/>
      <c r="T38" s="812"/>
      <c r="U38" s="812"/>
      <c r="V38" s="813"/>
      <c r="W38" s="187" t="s">
        <v>79</v>
      </c>
      <c r="X38" s="188"/>
      <c r="Y38" s="849"/>
      <c r="Z38" s="189"/>
      <c r="AA38" s="183"/>
      <c r="AB38" s="183"/>
      <c r="AC38" s="183"/>
      <c r="AD38" s="185"/>
      <c r="AE38" s="183"/>
      <c r="AF38" s="183"/>
      <c r="AG38" s="183"/>
      <c r="AH38" s="183"/>
      <c r="AI38" s="183"/>
      <c r="AJ38" s="183"/>
      <c r="AK38" s="185"/>
      <c r="AL38" s="130"/>
      <c r="AM38" s="907"/>
      <c r="AN38" s="908"/>
      <c r="AO38" s="908"/>
      <c r="AP38" s="908"/>
      <c r="AQ38" s="908"/>
      <c r="AR38" s="908"/>
      <c r="AS38" s="908"/>
      <c r="AT38" s="908"/>
      <c r="AU38" s="908"/>
      <c r="AV38" s="908"/>
      <c r="AW38" s="908"/>
      <c r="AX38" s="908"/>
      <c r="AY38" s="908"/>
      <c r="AZ38" s="908"/>
      <c r="BA38" s="909"/>
    </row>
    <row r="39" spans="1:53" ht="27.75" customHeight="1" thickBot="1">
      <c r="A39" s="130"/>
      <c r="B39" s="452"/>
      <c r="C39" s="818" t="s">
        <v>117</v>
      </c>
      <c r="D39" s="818"/>
      <c r="E39" s="818"/>
      <c r="F39" s="818"/>
      <c r="G39" s="818"/>
      <c r="H39" s="818"/>
      <c r="I39" s="818"/>
      <c r="J39" s="818"/>
      <c r="K39" s="818"/>
      <c r="L39" s="818"/>
      <c r="M39" s="818"/>
      <c r="N39" s="818"/>
      <c r="O39" s="818"/>
      <c r="P39" s="819"/>
      <c r="Q39" s="820">
        <v>120000</v>
      </c>
      <c r="R39" s="821"/>
      <c r="S39" s="821"/>
      <c r="T39" s="821"/>
      <c r="U39" s="821"/>
      <c r="V39" s="822"/>
      <c r="W39" s="187" t="s">
        <v>79</v>
      </c>
      <c r="X39" s="188"/>
      <c r="Y39" s="849"/>
      <c r="Z39" s="189"/>
      <c r="AA39" s="183"/>
      <c r="AB39" s="183"/>
      <c r="AC39" s="183"/>
      <c r="AD39" s="185"/>
      <c r="AE39" s="183"/>
      <c r="AF39" s="183"/>
      <c r="AG39" s="183"/>
      <c r="AH39" s="183"/>
      <c r="AI39" s="183"/>
      <c r="AJ39" s="183"/>
      <c r="AK39" s="185"/>
      <c r="AL39" s="130"/>
      <c r="AM39" s="907"/>
      <c r="AN39" s="908"/>
      <c r="AO39" s="908"/>
      <c r="AP39" s="908"/>
      <c r="AQ39" s="908"/>
      <c r="AR39" s="908"/>
      <c r="AS39" s="908"/>
      <c r="AT39" s="908"/>
      <c r="AU39" s="908"/>
      <c r="AV39" s="908"/>
      <c r="AW39" s="908"/>
      <c r="AX39" s="908"/>
      <c r="AY39" s="908"/>
      <c r="AZ39" s="908"/>
      <c r="BA39" s="909"/>
    </row>
    <row r="40" spans="1:53" ht="30.75" customHeight="1" thickBot="1">
      <c r="A40" s="130"/>
      <c r="B40" s="186" t="s">
        <v>86</v>
      </c>
      <c r="C40" s="814" t="s">
        <v>118</v>
      </c>
      <c r="D40" s="815"/>
      <c r="E40" s="815"/>
      <c r="F40" s="815"/>
      <c r="G40" s="815"/>
      <c r="H40" s="815"/>
      <c r="I40" s="815"/>
      <c r="J40" s="815"/>
      <c r="K40" s="815"/>
      <c r="L40" s="815"/>
      <c r="M40" s="815"/>
      <c r="N40" s="815"/>
      <c r="O40" s="815"/>
      <c r="P40" s="815"/>
      <c r="Q40" s="811">
        <f>Q41-Q42-Q43-Q44-Q45-Q46</f>
        <v>296889129</v>
      </c>
      <c r="R40" s="812"/>
      <c r="S40" s="812"/>
      <c r="T40" s="812"/>
      <c r="U40" s="812"/>
      <c r="V40" s="813"/>
      <c r="W40" s="190" t="s">
        <v>79</v>
      </c>
      <c r="X40" s="188" t="s">
        <v>84</v>
      </c>
      <c r="Y40" s="570"/>
      <c r="Z40" s="189"/>
      <c r="AA40" s="183"/>
      <c r="AB40" s="183"/>
      <c r="AC40" s="183"/>
      <c r="AD40" s="185"/>
      <c r="AE40" s="183"/>
      <c r="AF40" s="183"/>
      <c r="AG40" s="183"/>
      <c r="AH40" s="183"/>
      <c r="AI40" s="183"/>
      <c r="AJ40" s="183"/>
      <c r="AK40" s="185"/>
      <c r="AL40" s="130"/>
      <c r="AM40" s="910"/>
      <c r="AN40" s="911"/>
      <c r="AO40" s="911"/>
      <c r="AP40" s="911"/>
      <c r="AQ40" s="911"/>
      <c r="AR40" s="911"/>
      <c r="AS40" s="911"/>
      <c r="AT40" s="911"/>
      <c r="AU40" s="911"/>
      <c r="AV40" s="911"/>
      <c r="AW40" s="911"/>
      <c r="AX40" s="911"/>
      <c r="AY40" s="911"/>
      <c r="AZ40" s="911"/>
      <c r="BA40" s="912"/>
    </row>
    <row r="41" spans="1:53" ht="18.75" customHeight="1" thickBot="1">
      <c r="A41" s="130"/>
      <c r="B41" s="893"/>
      <c r="C41" s="817" t="s">
        <v>119</v>
      </c>
      <c r="D41" s="864"/>
      <c r="E41" s="864"/>
      <c r="F41" s="864"/>
      <c r="G41" s="864"/>
      <c r="H41" s="864"/>
      <c r="I41" s="864"/>
      <c r="J41" s="864"/>
      <c r="K41" s="864"/>
      <c r="L41" s="864"/>
      <c r="M41" s="864"/>
      <c r="N41" s="864"/>
      <c r="O41" s="864"/>
      <c r="P41" s="865"/>
      <c r="Q41" s="853">
        <v>323895307</v>
      </c>
      <c r="R41" s="854"/>
      <c r="S41" s="854"/>
      <c r="T41" s="854"/>
      <c r="U41" s="854"/>
      <c r="V41" s="855"/>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3"/>
      <c r="C42" s="817" t="s">
        <v>120</v>
      </c>
      <c r="D42" s="864"/>
      <c r="E42" s="864"/>
      <c r="F42" s="864"/>
      <c r="G42" s="864"/>
      <c r="H42" s="864"/>
      <c r="I42" s="864"/>
      <c r="J42" s="864"/>
      <c r="K42" s="864"/>
      <c r="L42" s="864"/>
      <c r="M42" s="864"/>
      <c r="N42" s="864"/>
      <c r="O42" s="864"/>
      <c r="P42" s="865"/>
      <c r="Q42" s="853">
        <v>15672680</v>
      </c>
      <c r="R42" s="854"/>
      <c r="S42" s="854"/>
      <c r="T42" s="854"/>
      <c r="U42" s="854"/>
      <c r="V42" s="855"/>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3"/>
      <c r="C43" s="817" t="s">
        <v>121</v>
      </c>
      <c r="D43" s="864"/>
      <c r="E43" s="864"/>
      <c r="F43" s="864"/>
      <c r="G43" s="864"/>
      <c r="H43" s="864"/>
      <c r="I43" s="864"/>
      <c r="J43" s="864"/>
      <c r="K43" s="864"/>
      <c r="L43" s="864"/>
      <c r="M43" s="864"/>
      <c r="N43" s="864"/>
      <c r="O43" s="864"/>
      <c r="P43" s="865"/>
      <c r="Q43" s="853">
        <v>8379554</v>
      </c>
      <c r="R43" s="854"/>
      <c r="S43" s="854"/>
      <c r="T43" s="854"/>
      <c r="U43" s="854"/>
      <c r="V43" s="855"/>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3"/>
      <c r="C44" s="856" t="s">
        <v>122</v>
      </c>
      <c r="D44" s="857"/>
      <c r="E44" s="857"/>
      <c r="F44" s="857"/>
      <c r="G44" s="857"/>
      <c r="H44" s="857"/>
      <c r="I44" s="857"/>
      <c r="J44" s="857"/>
      <c r="K44" s="857"/>
      <c r="L44" s="857"/>
      <c r="M44" s="857"/>
      <c r="N44" s="857"/>
      <c r="O44" s="857"/>
      <c r="P44" s="858"/>
      <c r="Q44" s="853">
        <v>2312647</v>
      </c>
      <c r="R44" s="854"/>
      <c r="S44" s="854"/>
      <c r="T44" s="854"/>
      <c r="U44" s="854"/>
      <c r="V44" s="855"/>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3"/>
      <c r="C45" s="856" t="s">
        <v>123</v>
      </c>
      <c r="D45" s="857"/>
      <c r="E45" s="857"/>
      <c r="F45" s="857"/>
      <c r="G45" s="857"/>
      <c r="H45" s="857"/>
      <c r="I45" s="857"/>
      <c r="J45" s="857"/>
      <c r="K45" s="857"/>
      <c r="L45" s="857"/>
      <c r="M45" s="857"/>
      <c r="N45" s="857"/>
      <c r="O45" s="857"/>
      <c r="P45" s="858"/>
      <c r="Q45" s="853">
        <v>112647</v>
      </c>
      <c r="R45" s="854"/>
      <c r="S45" s="854"/>
      <c r="T45" s="854"/>
      <c r="U45" s="854"/>
      <c r="V45" s="855"/>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4"/>
      <c r="C46" s="850" t="s">
        <v>124</v>
      </c>
      <c r="D46" s="851"/>
      <c r="E46" s="851"/>
      <c r="F46" s="851"/>
      <c r="G46" s="851"/>
      <c r="H46" s="851"/>
      <c r="I46" s="851"/>
      <c r="J46" s="851"/>
      <c r="K46" s="851"/>
      <c r="L46" s="851"/>
      <c r="M46" s="851"/>
      <c r="N46" s="851"/>
      <c r="O46" s="851"/>
      <c r="P46" s="852"/>
      <c r="Q46" s="853">
        <v>528650</v>
      </c>
      <c r="R46" s="854"/>
      <c r="S46" s="854"/>
      <c r="T46" s="854"/>
      <c r="U46" s="854"/>
      <c r="V46" s="855"/>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4" t="s">
        <v>125</v>
      </c>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195"/>
      <c r="AT49" s="140"/>
      <c r="AU49" s="140"/>
      <c r="AV49" s="140"/>
      <c r="AW49" s="140"/>
      <c r="AX49" s="140"/>
    </row>
    <row r="50" spans="1:53" s="135" customFormat="1" ht="33" customHeight="1">
      <c r="A50" s="134"/>
      <c r="B50" s="194" t="s">
        <v>109</v>
      </c>
      <c r="C50" s="841" t="s">
        <v>126</v>
      </c>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195"/>
      <c r="AT50" s="140"/>
      <c r="AU50" s="140"/>
      <c r="AV50" s="140"/>
      <c r="AW50" s="140"/>
      <c r="AX50" s="140"/>
    </row>
    <row r="51" spans="1:53" s="135" customFormat="1" ht="44.25" customHeight="1">
      <c r="A51" s="134"/>
      <c r="B51" s="194" t="s">
        <v>109</v>
      </c>
      <c r="C51" s="654" t="s">
        <v>127</v>
      </c>
      <c r="D51" s="654"/>
      <c r="E51" s="654"/>
      <c r="F51" s="654"/>
      <c r="G51" s="654"/>
      <c r="H51" s="654"/>
      <c r="I51" s="654"/>
      <c r="J51" s="654"/>
      <c r="K51" s="654"/>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4"/>
      <c r="AJ51" s="654"/>
      <c r="AK51" s="654"/>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2" t="s">
        <v>128</v>
      </c>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146"/>
      <c r="AT53" s="141"/>
      <c r="AU53" s="141"/>
      <c r="AV53" s="141"/>
      <c r="AW53" s="141"/>
      <c r="AX53" s="141"/>
    </row>
    <row r="54" spans="1:53" ht="16.5" customHeight="1" thickBot="1">
      <c r="A54" s="130"/>
      <c r="B54" s="197" t="s">
        <v>109</v>
      </c>
      <c r="C54" s="882" t="s">
        <v>129</v>
      </c>
      <c r="D54" s="882"/>
      <c r="E54" s="882"/>
      <c r="F54" s="882"/>
      <c r="G54" s="882"/>
      <c r="H54" s="882"/>
      <c r="I54" s="882"/>
      <c r="J54" s="882"/>
      <c r="K54" s="882"/>
      <c r="L54" s="882"/>
      <c r="M54" s="882"/>
      <c r="N54" s="882"/>
      <c r="O54" s="882"/>
      <c r="P54" s="882"/>
      <c r="Q54" s="882"/>
      <c r="R54" s="882"/>
      <c r="S54" s="882"/>
      <c r="T54" s="882"/>
      <c r="U54" s="882"/>
      <c r="V54" s="882"/>
      <c r="W54" s="882"/>
      <c r="X54" s="882"/>
      <c r="Y54" s="882"/>
      <c r="Z54" s="882"/>
      <c r="AA54" s="882"/>
      <c r="AB54" s="882"/>
      <c r="AC54" s="882"/>
      <c r="AD54" s="882"/>
      <c r="AE54" s="882"/>
      <c r="AF54" s="882"/>
      <c r="AG54" s="882"/>
      <c r="AH54" s="882"/>
      <c r="AI54" s="882"/>
      <c r="AJ54" s="882"/>
      <c r="AK54" s="882"/>
      <c r="AL54" s="147"/>
      <c r="AT54" s="141"/>
      <c r="AU54" s="141"/>
      <c r="AV54" s="141"/>
      <c r="AW54" s="141"/>
      <c r="AX54" s="141"/>
    </row>
    <row r="55" spans="1:53" ht="51.75" customHeight="1">
      <c r="A55" s="130"/>
      <c r="B55" s="875" t="s">
        <v>130</v>
      </c>
      <c r="C55" s="876"/>
      <c r="D55" s="876"/>
      <c r="E55" s="877"/>
      <c r="F55" s="859" t="s">
        <v>2306</v>
      </c>
      <c r="G55" s="860"/>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c r="AG55" s="860"/>
      <c r="AH55" s="860"/>
      <c r="AI55" s="860"/>
      <c r="AJ55" s="860"/>
      <c r="AK55" s="861"/>
      <c r="AL55" s="134"/>
      <c r="AT55" s="141"/>
      <c r="AU55" s="141"/>
      <c r="AV55" s="141"/>
      <c r="AW55" s="141"/>
      <c r="AX55" s="141"/>
    </row>
    <row r="56" spans="1:53" ht="47.25" customHeight="1" thickBot="1">
      <c r="A56" s="130"/>
      <c r="B56" s="875" t="s">
        <v>131</v>
      </c>
      <c r="C56" s="876"/>
      <c r="D56" s="876"/>
      <c r="E56" s="877"/>
      <c r="F56" s="878" t="s">
        <v>2307</v>
      </c>
      <c r="G56" s="879"/>
      <c r="H56" s="879"/>
      <c r="I56" s="879"/>
      <c r="J56" s="879"/>
      <c r="K56" s="879"/>
      <c r="L56" s="879"/>
      <c r="M56" s="879"/>
      <c r="N56" s="879"/>
      <c r="O56" s="879"/>
      <c r="P56" s="879"/>
      <c r="Q56" s="879"/>
      <c r="R56" s="879"/>
      <c r="S56" s="879"/>
      <c r="T56" s="879"/>
      <c r="U56" s="879"/>
      <c r="V56" s="879"/>
      <c r="W56" s="879"/>
      <c r="X56" s="879"/>
      <c r="Y56" s="879"/>
      <c r="Z56" s="879"/>
      <c r="AA56" s="879"/>
      <c r="AB56" s="879"/>
      <c r="AC56" s="879"/>
      <c r="AD56" s="879"/>
      <c r="AE56" s="879"/>
      <c r="AF56" s="879"/>
      <c r="AG56" s="879"/>
      <c r="AH56" s="879"/>
      <c r="AI56" s="879"/>
      <c r="AJ56" s="879"/>
      <c r="AK56" s="880"/>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4" t="s">
        <v>132</v>
      </c>
      <c r="C58" s="874"/>
      <c r="D58" s="874"/>
      <c r="E58" s="874"/>
      <c r="F58" s="874"/>
      <c r="G58" s="874"/>
      <c r="H58" s="874"/>
      <c r="I58" s="874"/>
      <c r="J58" s="874"/>
      <c r="K58" s="874"/>
      <c r="L58" s="874"/>
      <c r="M58" s="874"/>
      <c r="N58" s="874"/>
      <c r="O58" s="874"/>
      <c r="P58" s="874"/>
      <c r="Q58" s="874"/>
      <c r="R58" s="874"/>
      <c r="S58" s="874"/>
      <c r="T58" s="874"/>
      <c r="U58" s="874"/>
      <c r="V58" s="874"/>
      <c r="W58" s="874"/>
      <c r="X58" s="874"/>
      <c r="Y58" s="874"/>
      <c r="Z58" s="874"/>
      <c r="AA58" s="874"/>
      <c r="AB58" s="874"/>
      <c r="AC58" s="874"/>
      <c r="AD58" s="874"/>
      <c r="AE58" s="874"/>
      <c r="AF58" s="874"/>
      <c r="AG58" s="874"/>
      <c r="AH58" s="874"/>
      <c r="AI58" s="874"/>
      <c r="AJ58" s="874"/>
      <c r="AK58" s="874"/>
      <c r="AL58" s="200"/>
      <c r="AT58" s="202"/>
      <c r="AU58" s="202"/>
      <c r="AV58" s="202"/>
      <c r="AW58" s="202"/>
      <c r="AX58" s="202"/>
    </row>
    <row r="59" spans="1:53" ht="28.5" customHeight="1" thickBot="1">
      <c r="A59" s="130"/>
      <c r="B59" s="724" t="s">
        <v>133</v>
      </c>
      <c r="C59" s="724"/>
      <c r="D59" s="724"/>
      <c r="E59" s="724"/>
      <c r="F59" s="724"/>
      <c r="G59" s="724"/>
      <c r="H59" s="724"/>
      <c r="I59" s="724"/>
      <c r="J59" s="724"/>
      <c r="K59" s="724"/>
      <c r="L59" s="724"/>
      <c r="M59" s="724"/>
      <c r="N59" s="724"/>
      <c r="O59" s="724"/>
      <c r="P59" s="724"/>
      <c r="Q59" s="724"/>
      <c r="R59" s="724"/>
      <c r="S59" s="724"/>
      <c r="T59" s="724"/>
      <c r="U59" s="724"/>
      <c r="V59" s="724"/>
      <c r="W59" s="724"/>
      <c r="X59" s="724"/>
      <c r="Y59" s="724"/>
      <c r="Z59" s="724"/>
      <c r="AA59" s="724"/>
      <c r="AB59" s="724"/>
      <c r="AC59" s="724"/>
      <c r="AD59" s="724"/>
      <c r="AE59" s="724"/>
      <c r="AF59" s="724"/>
      <c r="AG59" s="724"/>
      <c r="AH59" s="724"/>
      <c r="AI59" s="724"/>
      <c r="AJ59" s="724"/>
      <c r="AK59" s="724"/>
      <c r="AL59" s="130"/>
    </row>
    <row r="60" spans="1:53" ht="25.5" customHeight="1" thickBot="1">
      <c r="A60" s="130"/>
      <c r="B60" s="579" t="s">
        <v>134</v>
      </c>
      <c r="C60" s="580"/>
      <c r="D60" s="580"/>
      <c r="E60" s="580"/>
      <c r="F60" s="580"/>
      <c r="G60" s="580"/>
      <c r="H60" s="580"/>
      <c r="I60" s="580"/>
      <c r="J60" s="580"/>
      <c r="K60" s="580"/>
      <c r="L60" s="580"/>
      <c r="M60" s="580"/>
      <c r="N60" s="580"/>
      <c r="O60" s="580"/>
      <c r="P60" s="580"/>
      <c r="Q60" s="580"/>
      <c r="R60" s="580"/>
      <c r="S60" s="581"/>
      <c r="T60" s="771">
        <f>'別紙様式3-3（６月以降分）'!N6</f>
        <v>11171419.039999999</v>
      </c>
      <c r="U60" s="772"/>
      <c r="V60" s="772"/>
      <c r="W60" s="772"/>
      <c r="X60" s="772"/>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888" t="s">
        <v>136</v>
      </c>
      <c r="C61" s="889"/>
      <c r="D61" s="889"/>
      <c r="E61" s="889"/>
      <c r="F61" s="889"/>
      <c r="G61" s="889"/>
      <c r="H61" s="889"/>
      <c r="I61" s="889"/>
      <c r="J61" s="889"/>
      <c r="K61" s="889"/>
      <c r="L61" s="889"/>
      <c r="M61" s="889"/>
      <c r="N61" s="889"/>
      <c r="O61" s="889"/>
      <c r="P61" s="889"/>
      <c r="Q61" s="889"/>
      <c r="R61" s="889"/>
      <c r="S61" s="889"/>
      <c r="T61" s="890">
        <v>8700000</v>
      </c>
      <c r="U61" s="891"/>
      <c r="V61" s="891"/>
      <c r="W61" s="891"/>
      <c r="X61" s="892"/>
      <c r="Y61" s="206" t="s">
        <v>79</v>
      </c>
      <c r="Z61" s="130"/>
      <c r="AA61" s="207" t="s">
        <v>137</v>
      </c>
      <c r="AB61" s="867">
        <f>IFERROR(T62/T60*100,0)</f>
        <v>53.7084857216134</v>
      </c>
      <c r="AC61" s="868"/>
      <c r="AD61" s="86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696" t="s">
        <v>141</v>
      </c>
      <c r="D62" s="697"/>
      <c r="E62" s="697"/>
      <c r="F62" s="697"/>
      <c r="G62" s="697"/>
      <c r="H62" s="697"/>
      <c r="I62" s="697"/>
      <c r="J62" s="697"/>
      <c r="K62" s="697"/>
      <c r="L62" s="697"/>
      <c r="M62" s="697"/>
      <c r="N62" s="697"/>
      <c r="O62" s="697"/>
      <c r="P62" s="697"/>
      <c r="Q62" s="697"/>
      <c r="R62" s="697"/>
      <c r="S62" s="697"/>
      <c r="T62" s="692">
        <v>6000000</v>
      </c>
      <c r="U62" s="693"/>
      <c r="V62" s="693"/>
      <c r="W62" s="693"/>
      <c r="X62" s="694"/>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5" t="s">
        <v>142</v>
      </c>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5"/>
      <c r="AK64" s="695"/>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6" t="s">
        <v>145</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c r="AE66" s="576"/>
      <c r="AF66" s="576"/>
      <c r="AG66" s="576"/>
      <c r="AH66" s="576"/>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7"/>
      <c r="D67" s="578"/>
      <c r="E67" s="729" t="s">
        <v>146</v>
      </c>
      <c r="F67" s="729"/>
      <c r="G67" s="729"/>
      <c r="H67" s="729"/>
      <c r="I67" s="729"/>
      <c r="J67" s="729"/>
      <c r="K67" s="729"/>
      <c r="L67" s="729"/>
      <c r="M67" s="729"/>
      <c r="N67" s="729"/>
      <c r="O67" s="729"/>
      <c r="P67" s="729"/>
      <c r="Q67" s="729"/>
      <c r="R67" s="729"/>
      <c r="S67" s="729"/>
      <c r="T67" s="729"/>
      <c r="U67" s="729"/>
      <c r="V67" s="729"/>
      <c r="W67" s="729"/>
      <c r="X67" s="729"/>
      <c r="Y67" s="729"/>
      <c r="Z67" s="730"/>
      <c r="AA67" s="131" t="s">
        <v>84</v>
      </c>
      <c r="AB67" s="164" t="str">
        <f>IF('別紙様式3-2（４・５月）'!AF6="継続ベア加算なし","",IF(AM66=TRUE,"○","×"))</f>
        <v>○</v>
      </c>
      <c r="AC67" s="191"/>
      <c r="AD67" s="192"/>
      <c r="AE67" s="192"/>
      <c r="AF67" s="192"/>
      <c r="AG67" s="192"/>
      <c r="AH67" s="192"/>
      <c r="AI67" s="192"/>
      <c r="AJ67" s="192"/>
      <c r="AK67" s="192"/>
      <c r="AL67" s="192"/>
      <c r="AM67" s="563" t="s">
        <v>147</v>
      </c>
      <c r="AN67" s="564"/>
      <c r="AO67" s="564"/>
      <c r="AP67" s="564"/>
      <c r="AQ67" s="564"/>
      <c r="AR67" s="564"/>
      <c r="AS67" s="564"/>
      <c r="AT67" s="564"/>
      <c r="AU67" s="564"/>
      <c r="AV67" s="564"/>
      <c r="AW67" s="564"/>
      <c r="AX67" s="564"/>
      <c r="AY67" s="564"/>
      <c r="AZ67" s="564"/>
      <c r="BA67" s="565"/>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6"/>
      <c r="AN68" s="567"/>
      <c r="AO68" s="567"/>
      <c r="AP68" s="567"/>
      <c r="AQ68" s="567"/>
      <c r="AR68" s="567"/>
      <c r="AS68" s="567"/>
      <c r="AT68" s="567"/>
      <c r="AU68" s="567"/>
      <c r="AV68" s="567"/>
      <c r="AW68" s="567"/>
      <c r="AX68" s="567"/>
      <c r="AY68" s="567"/>
      <c r="AZ68" s="567"/>
      <c r="BA68" s="568"/>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4">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6" t="s">
        <v>149</v>
      </c>
      <c r="E70" s="576"/>
      <c r="F70" s="576"/>
      <c r="G70" s="576"/>
      <c r="H70" s="576"/>
      <c r="I70" s="576"/>
      <c r="J70" s="576"/>
      <c r="K70" s="576"/>
      <c r="L70" s="576"/>
      <c r="M70" s="576"/>
      <c r="N70" s="576"/>
      <c r="O70" s="576"/>
      <c r="P70" s="576"/>
      <c r="Q70" s="576"/>
      <c r="R70" s="576"/>
      <c r="S70" s="576"/>
      <c r="T70" s="576"/>
      <c r="U70" s="576"/>
      <c r="V70" s="576"/>
      <c r="W70" s="576"/>
      <c r="X70" s="576"/>
      <c r="Y70" s="576"/>
      <c r="Z70" s="576"/>
      <c r="AA70" s="576"/>
      <c r="AB70" s="576"/>
      <c r="AC70" s="576"/>
      <c r="AD70" s="576"/>
      <c r="AE70" s="576"/>
      <c r="AF70" s="576"/>
      <c r="AG70" s="576"/>
      <c r="AH70" s="576"/>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9" t="s">
        <v>150</v>
      </c>
      <c r="D71" s="580"/>
      <c r="E71" s="580"/>
      <c r="F71" s="580"/>
      <c r="G71" s="580"/>
      <c r="H71" s="580"/>
      <c r="I71" s="580"/>
      <c r="J71" s="580"/>
      <c r="K71" s="580"/>
      <c r="L71" s="580"/>
      <c r="M71" s="580"/>
      <c r="N71" s="580"/>
      <c r="O71" s="580"/>
      <c r="P71" s="580"/>
      <c r="Q71" s="580"/>
      <c r="R71" s="580"/>
      <c r="S71" s="580"/>
      <c r="T71" s="581"/>
      <c r="U71" s="582">
        <f>'別紙様式3-2（４・５月）'!N8</f>
        <v>1177000</v>
      </c>
      <c r="V71" s="583"/>
      <c r="W71" s="583"/>
      <c r="X71" s="583"/>
      <c r="Y71" s="583"/>
      <c r="Z71" s="206" t="s">
        <v>79</v>
      </c>
      <c r="AA71" s="172"/>
      <c r="AB71" s="226" t="s">
        <v>84</v>
      </c>
      <c r="AC71" s="569"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4" t="s">
        <v>151</v>
      </c>
      <c r="D72" s="585"/>
      <c r="E72" s="585"/>
      <c r="F72" s="585"/>
      <c r="G72" s="585"/>
      <c r="H72" s="585"/>
      <c r="I72" s="585"/>
      <c r="J72" s="585"/>
      <c r="K72" s="585"/>
      <c r="L72" s="585"/>
      <c r="M72" s="585"/>
      <c r="N72" s="585"/>
      <c r="O72" s="585"/>
      <c r="P72" s="585"/>
      <c r="Q72" s="585"/>
      <c r="R72" s="585"/>
      <c r="S72" s="585"/>
      <c r="T72" s="586"/>
      <c r="U72" s="582">
        <f>U73+U77</f>
        <v>1350000</v>
      </c>
      <c r="V72" s="583"/>
      <c r="W72" s="583"/>
      <c r="X72" s="583"/>
      <c r="Y72" s="583"/>
      <c r="Z72" s="206" t="s">
        <v>79</v>
      </c>
      <c r="AA72" s="130"/>
      <c r="AB72" s="226" t="s">
        <v>84</v>
      </c>
      <c r="AC72" s="570"/>
      <c r="AD72" s="226"/>
      <c r="AE72" s="226"/>
      <c r="AF72" s="226"/>
      <c r="AG72" s="226"/>
      <c r="AH72" s="226"/>
      <c r="AI72" s="210"/>
      <c r="AJ72" s="210"/>
      <c r="AK72" s="210"/>
      <c r="AL72" s="210"/>
      <c r="AM72" s="227"/>
    </row>
    <row r="73" spans="1:82" ht="12.9" customHeight="1" thickBot="1">
      <c r="A73" s="130"/>
      <c r="B73" s="130"/>
      <c r="C73" s="587" t="s">
        <v>152</v>
      </c>
      <c r="D73" s="588"/>
      <c r="E73" s="749" t="s">
        <v>153</v>
      </c>
      <c r="F73" s="750"/>
      <c r="G73" s="750"/>
      <c r="H73" s="750"/>
      <c r="I73" s="750"/>
      <c r="J73" s="750"/>
      <c r="K73" s="750"/>
      <c r="L73" s="750"/>
      <c r="M73" s="750"/>
      <c r="N73" s="750"/>
      <c r="O73" s="750"/>
      <c r="P73" s="750"/>
      <c r="Q73" s="750"/>
      <c r="R73" s="750"/>
      <c r="S73" s="750"/>
      <c r="T73" s="751"/>
      <c r="U73" s="731">
        <v>1100000</v>
      </c>
      <c r="V73" s="732"/>
      <c r="W73" s="732"/>
      <c r="X73" s="732"/>
      <c r="Y73" s="733"/>
      <c r="Z73" s="755" t="s">
        <v>79</v>
      </c>
      <c r="AA73" s="130"/>
      <c r="AB73" s="130"/>
      <c r="AC73" s="130"/>
      <c r="AD73" s="209"/>
      <c r="AE73" s="228"/>
      <c r="AF73" s="228"/>
      <c r="AG73" s="209"/>
      <c r="AH73" s="130"/>
      <c r="AI73" s="210"/>
      <c r="AJ73" s="210"/>
      <c r="AK73" s="130"/>
      <c r="AL73" s="210"/>
      <c r="AM73" s="227"/>
    </row>
    <row r="74" spans="1:82" ht="12.9" customHeight="1">
      <c r="A74" s="130"/>
      <c r="B74" s="130"/>
      <c r="C74" s="587"/>
      <c r="D74" s="588"/>
      <c r="E74" s="752"/>
      <c r="F74" s="753"/>
      <c r="G74" s="753"/>
      <c r="H74" s="753"/>
      <c r="I74" s="753"/>
      <c r="J74" s="753"/>
      <c r="K74" s="753"/>
      <c r="L74" s="753"/>
      <c r="M74" s="753"/>
      <c r="N74" s="753"/>
      <c r="O74" s="753"/>
      <c r="P74" s="753"/>
      <c r="Q74" s="753"/>
      <c r="R74" s="753"/>
      <c r="S74" s="753"/>
      <c r="T74" s="754"/>
      <c r="U74" s="734"/>
      <c r="V74" s="735"/>
      <c r="W74" s="735"/>
      <c r="X74" s="735"/>
      <c r="Y74" s="736"/>
      <c r="Z74" s="755"/>
      <c r="AA74" s="130" t="s">
        <v>84</v>
      </c>
      <c r="AB74" s="707" t="s">
        <v>137</v>
      </c>
      <c r="AC74" s="756">
        <f>IFERROR(U75/U73*100,0)</f>
        <v>72.727272727272734</v>
      </c>
      <c r="AD74" s="757"/>
      <c r="AE74" s="758"/>
      <c r="AF74" s="707" t="s">
        <v>138</v>
      </c>
      <c r="AG74" s="707" t="s">
        <v>139</v>
      </c>
      <c r="AH74" s="708" t="s">
        <v>84</v>
      </c>
      <c r="AI74" s="569" t="str">
        <f>IF(OR('別紙様式3-2（４・５月）'!AF5="",U73=0),"",IF(AND(AC74&gt;=200/3,AC74&lt;=100),"○","×"))</f>
        <v>○</v>
      </c>
      <c r="AJ74" s="210"/>
      <c r="AK74" s="130"/>
      <c r="AL74" s="210"/>
      <c r="AM74" s="573" t="s">
        <v>154</v>
      </c>
      <c r="AN74" s="574"/>
      <c r="AO74" s="574"/>
      <c r="AP74" s="574"/>
      <c r="AQ74" s="574"/>
      <c r="AR74" s="574"/>
      <c r="AS74" s="574"/>
      <c r="AT74" s="574"/>
      <c r="AU74" s="574"/>
      <c r="AV74" s="574"/>
      <c r="AW74" s="574"/>
      <c r="AX74" s="574"/>
      <c r="AY74" s="574"/>
      <c r="AZ74" s="574"/>
      <c r="BA74" s="575"/>
    </row>
    <row r="75" spans="1:82" ht="12.9" customHeight="1" thickBot="1">
      <c r="A75" s="130"/>
      <c r="B75" s="130"/>
      <c r="C75" s="587"/>
      <c r="D75" s="588"/>
      <c r="E75" s="229"/>
      <c r="F75" s="743" t="s">
        <v>155</v>
      </c>
      <c r="G75" s="744"/>
      <c r="H75" s="744"/>
      <c r="I75" s="744"/>
      <c r="J75" s="744"/>
      <c r="K75" s="744"/>
      <c r="L75" s="744"/>
      <c r="M75" s="744"/>
      <c r="N75" s="744"/>
      <c r="O75" s="744"/>
      <c r="P75" s="744"/>
      <c r="Q75" s="744"/>
      <c r="R75" s="744"/>
      <c r="S75" s="744"/>
      <c r="T75" s="745"/>
      <c r="U75" s="737">
        <v>800000</v>
      </c>
      <c r="V75" s="738"/>
      <c r="W75" s="738"/>
      <c r="X75" s="738"/>
      <c r="Y75" s="739"/>
      <c r="Z75" s="755" t="s">
        <v>79</v>
      </c>
      <c r="AA75" s="130" t="s">
        <v>84</v>
      </c>
      <c r="AB75" s="707"/>
      <c r="AC75" s="759"/>
      <c r="AD75" s="760"/>
      <c r="AE75" s="761"/>
      <c r="AF75" s="707"/>
      <c r="AG75" s="707"/>
      <c r="AH75" s="708"/>
      <c r="AI75" s="570"/>
      <c r="AJ75" s="210"/>
      <c r="AK75" s="130"/>
      <c r="AL75" s="210"/>
      <c r="AM75" s="895"/>
      <c r="AN75" s="896"/>
      <c r="AO75" s="896"/>
      <c r="AP75" s="896"/>
      <c r="AQ75" s="896"/>
      <c r="AR75" s="896"/>
      <c r="AS75" s="896"/>
      <c r="AT75" s="896"/>
      <c r="AU75" s="896"/>
      <c r="AV75" s="896"/>
      <c r="AW75" s="896"/>
      <c r="AX75" s="896"/>
      <c r="AY75" s="896"/>
      <c r="AZ75" s="896"/>
      <c r="BA75" s="897"/>
    </row>
    <row r="76" spans="1:82" ht="12.9" customHeight="1" thickBot="1">
      <c r="A76" s="130"/>
      <c r="B76" s="130"/>
      <c r="C76" s="587"/>
      <c r="D76" s="588"/>
      <c r="E76" s="230"/>
      <c r="F76" s="746"/>
      <c r="G76" s="747"/>
      <c r="H76" s="747"/>
      <c r="I76" s="747"/>
      <c r="J76" s="747"/>
      <c r="K76" s="747"/>
      <c r="L76" s="747"/>
      <c r="M76" s="747"/>
      <c r="N76" s="747"/>
      <c r="O76" s="747"/>
      <c r="P76" s="747"/>
      <c r="Q76" s="747"/>
      <c r="R76" s="747"/>
      <c r="S76" s="747"/>
      <c r="T76" s="748"/>
      <c r="U76" s="740"/>
      <c r="V76" s="741"/>
      <c r="W76" s="741"/>
      <c r="X76" s="741"/>
      <c r="Y76" s="742"/>
      <c r="Z76" s="755"/>
      <c r="AA76" s="130"/>
      <c r="AB76" s="130"/>
      <c r="AC76" s="130"/>
      <c r="AD76" s="130"/>
      <c r="AE76" s="130"/>
      <c r="AF76" s="130"/>
      <c r="AG76" s="130"/>
      <c r="AH76" s="130"/>
      <c r="AI76" s="130"/>
      <c r="AJ76" s="210"/>
      <c r="AK76" s="210"/>
      <c r="AL76" s="210"/>
    </row>
    <row r="77" spans="1:82" ht="12.9" customHeight="1" thickBot="1">
      <c r="A77" s="130"/>
      <c r="B77" s="130"/>
      <c r="C77" s="762" t="s">
        <v>156</v>
      </c>
      <c r="D77" s="763"/>
      <c r="E77" s="749" t="s">
        <v>157</v>
      </c>
      <c r="F77" s="750"/>
      <c r="G77" s="750"/>
      <c r="H77" s="750"/>
      <c r="I77" s="750"/>
      <c r="J77" s="750"/>
      <c r="K77" s="750"/>
      <c r="L77" s="750"/>
      <c r="M77" s="750"/>
      <c r="N77" s="750"/>
      <c r="O77" s="750"/>
      <c r="P77" s="750"/>
      <c r="Q77" s="750"/>
      <c r="R77" s="750"/>
      <c r="S77" s="750"/>
      <c r="T77" s="751"/>
      <c r="U77" s="731">
        <v>250000</v>
      </c>
      <c r="V77" s="732"/>
      <c r="W77" s="732"/>
      <c r="X77" s="732"/>
      <c r="Y77" s="733"/>
      <c r="Z77" s="755" t="s">
        <v>79</v>
      </c>
      <c r="AA77" s="130"/>
      <c r="AB77" s="130"/>
      <c r="AC77" s="130"/>
      <c r="AD77" s="209"/>
      <c r="AE77" s="228"/>
      <c r="AF77" s="228"/>
      <c r="AG77" s="209"/>
      <c r="AH77" s="130"/>
      <c r="AI77" s="130"/>
      <c r="AJ77" s="210"/>
      <c r="AK77" s="210"/>
      <c r="AL77" s="210"/>
      <c r="AM77" s="227"/>
    </row>
    <row r="78" spans="1:82" ht="12.9" customHeight="1">
      <c r="A78" s="130"/>
      <c r="B78" s="130"/>
      <c r="C78" s="764"/>
      <c r="D78" s="588"/>
      <c r="E78" s="752"/>
      <c r="F78" s="753"/>
      <c r="G78" s="753"/>
      <c r="H78" s="753"/>
      <c r="I78" s="753"/>
      <c r="J78" s="753"/>
      <c r="K78" s="753"/>
      <c r="L78" s="753"/>
      <c r="M78" s="753"/>
      <c r="N78" s="753"/>
      <c r="O78" s="753"/>
      <c r="P78" s="753"/>
      <c r="Q78" s="753"/>
      <c r="R78" s="753"/>
      <c r="S78" s="753"/>
      <c r="T78" s="754"/>
      <c r="U78" s="734"/>
      <c r="V78" s="735"/>
      <c r="W78" s="735"/>
      <c r="X78" s="735"/>
      <c r="Y78" s="736"/>
      <c r="Z78" s="755"/>
      <c r="AA78" s="130" t="s">
        <v>84</v>
      </c>
      <c r="AB78" s="707" t="s">
        <v>137</v>
      </c>
      <c r="AC78" s="756">
        <f>IFERROR(U79/U77*100,0)</f>
        <v>82</v>
      </c>
      <c r="AD78" s="757"/>
      <c r="AE78" s="758"/>
      <c r="AF78" s="707" t="s">
        <v>138</v>
      </c>
      <c r="AG78" s="707" t="s">
        <v>139</v>
      </c>
      <c r="AH78" s="708" t="s">
        <v>84</v>
      </c>
      <c r="AI78" s="569" t="str">
        <f>IF(OR('別紙様式3-2（４・５月）'!AF5="",U77=0),"",IF(AND(AC78&gt;=200/3,AC78&lt;=100),"○","×"))</f>
        <v>○</v>
      </c>
      <c r="AJ78" s="210"/>
      <c r="AK78" s="210"/>
      <c r="AL78" s="210"/>
      <c r="AM78" s="573" t="s">
        <v>158</v>
      </c>
      <c r="AN78" s="574"/>
      <c r="AO78" s="574"/>
      <c r="AP78" s="574"/>
      <c r="AQ78" s="574"/>
      <c r="AR78" s="574"/>
      <c r="AS78" s="574"/>
      <c r="AT78" s="574"/>
      <c r="AU78" s="574"/>
      <c r="AV78" s="574"/>
      <c r="AW78" s="574"/>
      <c r="AX78" s="574"/>
      <c r="AY78" s="574"/>
      <c r="AZ78" s="574"/>
      <c r="BA78" s="575"/>
    </row>
    <row r="79" spans="1:82" ht="12.9" customHeight="1" thickBot="1">
      <c r="A79" s="130"/>
      <c r="B79" s="130"/>
      <c r="C79" s="764"/>
      <c r="D79" s="588"/>
      <c r="E79" s="229"/>
      <c r="F79" s="743" t="s">
        <v>155</v>
      </c>
      <c r="G79" s="744"/>
      <c r="H79" s="744"/>
      <c r="I79" s="744"/>
      <c r="J79" s="744"/>
      <c r="K79" s="744"/>
      <c r="L79" s="744"/>
      <c r="M79" s="744"/>
      <c r="N79" s="744"/>
      <c r="O79" s="744"/>
      <c r="P79" s="744"/>
      <c r="Q79" s="744"/>
      <c r="R79" s="744"/>
      <c r="S79" s="744"/>
      <c r="T79" s="745"/>
      <c r="U79" s="737">
        <v>205000</v>
      </c>
      <c r="V79" s="738"/>
      <c r="W79" s="738"/>
      <c r="X79" s="738"/>
      <c r="Y79" s="739"/>
      <c r="Z79" s="755" t="s">
        <v>79</v>
      </c>
      <c r="AA79" s="130" t="s">
        <v>84</v>
      </c>
      <c r="AB79" s="707"/>
      <c r="AC79" s="759"/>
      <c r="AD79" s="760"/>
      <c r="AE79" s="761"/>
      <c r="AF79" s="707"/>
      <c r="AG79" s="707"/>
      <c r="AH79" s="708"/>
      <c r="AI79" s="570"/>
      <c r="AJ79" s="210"/>
      <c r="AK79" s="210"/>
      <c r="AL79" s="210"/>
      <c r="AM79" s="895"/>
      <c r="AN79" s="896"/>
      <c r="AO79" s="896"/>
      <c r="AP79" s="896"/>
      <c r="AQ79" s="896"/>
      <c r="AR79" s="896"/>
      <c r="AS79" s="896"/>
      <c r="AT79" s="896"/>
      <c r="AU79" s="896"/>
      <c r="AV79" s="896"/>
      <c r="AW79" s="896"/>
      <c r="AX79" s="896"/>
      <c r="AY79" s="896"/>
      <c r="AZ79" s="896"/>
      <c r="BA79" s="897"/>
    </row>
    <row r="80" spans="1:82" ht="12.9" customHeight="1" thickBot="1">
      <c r="A80" s="130"/>
      <c r="B80" s="130"/>
      <c r="C80" s="765"/>
      <c r="D80" s="766"/>
      <c r="E80" s="231"/>
      <c r="F80" s="746"/>
      <c r="G80" s="747"/>
      <c r="H80" s="747"/>
      <c r="I80" s="747"/>
      <c r="J80" s="747"/>
      <c r="K80" s="747"/>
      <c r="L80" s="747"/>
      <c r="M80" s="747"/>
      <c r="N80" s="747"/>
      <c r="O80" s="747"/>
      <c r="P80" s="747"/>
      <c r="Q80" s="747"/>
      <c r="R80" s="747"/>
      <c r="S80" s="747"/>
      <c r="T80" s="748"/>
      <c r="U80" s="740"/>
      <c r="V80" s="741"/>
      <c r="W80" s="741"/>
      <c r="X80" s="741"/>
      <c r="Y80" s="742"/>
      <c r="Z80" s="755"/>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2"/>
      <c r="N82" s="703"/>
      <c r="O82" s="725" t="s">
        <v>160</v>
      </c>
      <c r="P82" s="725"/>
      <c r="Q82" s="725"/>
      <c r="R82" s="725"/>
      <c r="S82" s="725"/>
      <c r="T82" s="725"/>
      <c r="U82" s="725"/>
      <c r="V82" s="725"/>
      <c r="W82" s="725"/>
      <c r="X82" s="725"/>
      <c r="Y82" s="725"/>
      <c r="Z82" s="725"/>
      <c r="AA82" s="725"/>
      <c r="AB82" s="725"/>
      <c r="AC82" s="725"/>
      <c r="AD82" s="725"/>
      <c r="AE82" s="725"/>
      <c r="AF82" s="725"/>
      <c r="AG82" s="725"/>
      <c r="AH82" s="725"/>
      <c r="AI82" s="725"/>
      <c r="AJ82" s="725"/>
      <c r="AK82" s="726"/>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0" t="str">
        <f>IF(OR('別紙様式3-2（４・５月）'!AE5="処遇加算Ⅰ・Ⅱあり",'別紙様式3-3（６月以降分）'!AF5="旧処遇加算Ⅰ・Ⅱ相当あり"),"該当","")</f>
        <v>該当</v>
      </c>
      <c r="AJ84" s="631"/>
      <c r="AK84" s="632"/>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0" t="str">
        <f>IF(AND('別紙様式3-2（４・５月）'!AE5="処遇加算Ⅰ・Ⅱなし",'別紙様式3-3（６月以降分）'!AF5="旧処遇加算Ⅰ・Ⅱ相当なし"),"該当","")</f>
        <v/>
      </c>
      <c r="AJ86" s="631"/>
      <c r="AK86" s="632"/>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6" t="s">
        <v>165</v>
      </c>
      <c r="D88" s="706"/>
      <c r="E88" s="706"/>
      <c r="F88" s="706"/>
      <c r="G88" s="706"/>
      <c r="H88" s="706"/>
      <c r="I88" s="706"/>
      <c r="J88" s="706"/>
      <c r="K88" s="706"/>
      <c r="L88" s="706"/>
      <c r="M88" s="706"/>
      <c r="N88" s="706"/>
      <c r="O88" s="706"/>
      <c r="P88" s="706"/>
      <c r="Q88" s="706"/>
      <c r="R88" s="706"/>
      <c r="S88" s="706"/>
      <c r="T88" s="706"/>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2"/>
      <c r="D89" s="703"/>
      <c r="E89" s="637" t="s">
        <v>166</v>
      </c>
      <c r="F89" s="637"/>
      <c r="G89" s="637"/>
      <c r="H89" s="637"/>
      <c r="I89" s="637"/>
      <c r="J89" s="637"/>
      <c r="K89" s="637"/>
      <c r="L89" s="637"/>
      <c r="M89" s="637"/>
      <c r="N89" s="637"/>
      <c r="O89" s="637"/>
      <c r="P89" s="637"/>
      <c r="Q89" s="637"/>
      <c r="R89" s="638"/>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6" t="s">
        <v>173</v>
      </c>
      <c r="D94" s="706"/>
      <c r="E94" s="706"/>
      <c r="F94" s="706"/>
      <c r="G94" s="706"/>
      <c r="H94" s="706"/>
      <c r="I94" s="706"/>
      <c r="J94" s="706"/>
      <c r="K94" s="706"/>
      <c r="L94" s="706"/>
      <c r="M94" s="706"/>
      <c r="N94" s="706"/>
      <c r="O94" s="706"/>
      <c r="P94" s="706"/>
      <c r="Q94" s="706"/>
      <c r="R94" s="706"/>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2"/>
      <c r="D95" s="703"/>
      <c r="E95" s="637" t="s">
        <v>174</v>
      </c>
      <c r="F95" s="637"/>
      <c r="G95" s="637"/>
      <c r="H95" s="637"/>
      <c r="I95" s="637"/>
      <c r="J95" s="637"/>
      <c r="K95" s="637"/>
      <c r="L95" s="637"/>
      <c r="M95" s="637"/>
      <c r="N95" s="637"/>
      <c r="O95" s="637"/>
      <c r="P95" s="637"/>
      <c r="Q95" s="637"/>
      <c r="R95" s="638"/>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6"/>
      <c r="C96" s="244" t="s">
        <v>167</v>
      </c>
      <c r="D96" s="767" t="s">
        <v>175</v>
      </c>
      <c r="E96" s="768"/>
      <c r="F96" s="768"/>
      <c r="G96" s="768"/>
      <c r="H96" s="769"/>
      <c r="I96" s="769"/>
      <c r="J96" s="769"/>
      <c r="K96" s="769"/>
      <c r="L96" s="769"/>
      <c r="M96" s="769"/>
      <c r="N96" s="769"/>
      <c r="O96" s="769"/>
      <c r="P96" s="769"/>
      <c r="Q96" s="769"/>
      <c r="R96" s="769"/>
      <c r="S96" s="769"/>
      <c r="T96" s="769"/>
      <c r="U96" s="769"/>
      <c r="V96" s="769"/>
      <c r="W96" s="769"/>
      <c r="X96" s="769"/>
      <c r="Y96" s="769"/>
      <c r="Z96" s="769"/>
      <c r="AA96" s="769"/>
      <c r="AB96" s="769"/>
      <c r="AC96" s="769"/>
      <c r="AD96" s="769"/>
      <c r="AE96" s="769"/>
      <c r="AF96" s="769"/>
      <c r="AG96" s="769"/>
      <c r="AH96" s="769"/>
      <c r="AI96" s="769"/>
      <c r="AJ96" s="769"/>
      <c r="AK96" s="770"/>
      <c r="AL96" s="134"/>
      <c r="AM96" s="227"/>
    </row>
    <row r="97" spans="1:53" ht="28.5" customHeight="1" thickBot="1">
      <c r="A97" s="130"/>
      <c r="B97" s="626"/>
      <c r="C97" s="599"/>
      <c r="D97" s="601" t="s">
        <v>176</v>
      </c>
      <c r="E97" s="602"/>
      <c r="F97" s="602"/>
      <c r="G97" s="602"/>
      <c r="H97" s="698"/>
      <c r="I97" s="700" t="s">
        <v>77</v>
      </c>
      <c r="J97" s="709" t="s">
        <v>177</v>
      </c>
      <c r="K97" s="710"/>
      <c r="L97" s="710"/>
      <c r="M97" s="710"/>
      <c r="N97" s="710"/>
      <c r="O97" s="710"/>
      <c r="P97" s="710"/>
      <c r="Q97" s="710"/>
      <c r="R97" s="710"/>
      <c r="S97" s="710"/>
      <c r="T97" s="710"/>
      <c r="U97" s="710"/>
      <c r="V97" s="710"/>
      <c r="W97" s="710"/>
      <c r="X97" s="710"/>
      <c r="Y97" s="710"/>
      <c r="Z97" s="710"/>
      <c r="AA97" s="710"/>
      <c r="AB97" s="710"/>
      <c r="AC97" s="710"/>
      <c r="AD97" s="710"/>
      <c r="AE97" s="710"/>
      <c r="AF97" s="710"/>
      <c r="AG97" s="710"/>
      <c r="AH97" s="710"/>
      <c r="AI97" s="710"/>
      <c r="AJ97" s="710"/>
      <c r="AK97" s="711"/>
      <c r="AL97" s="134"/>
      <c r="AM97" s="227"/>
    </row>
    <row r="98" spans="1:53" ht="34.5" customHeight="1" thickBot="1">
      <c r="A98" s="130"/>
      <c r="B98" s="626"/>
      <c r="C98" s="599"/>
      <c r="D98" s="603"/>
      <c r="E98" s="604"/>
      <c r="F98" s="604"/>
      <c r="G98" s="604"/>
      <c r="H98" s="699"/>
      <c r="I98" s="701"/>
      <c r="J98" s="712"/>
      <c r="K98" s="713"/>
      <c r="L98" s="713"/>
      <c r="M98" s="713"/>
      <c r="N98" s="713"/>
      <c r="O98" s="713"/>
      <c r="P98" s="713"/>
      <c r="Q98" s="713"/>
      <c r="R98" s="713"/>
      <c r="S98" s="713"/>
      <c r="T98" s="713"/>
      <c r="U98" s="713"/>
      <c r="V98" s="713"/>
      <c r="W98" s="713"/>
      <c r="X98" s="713"/>
      <c r="Y98" s="713"/>
      <c r="Z98" s="713"/>
      <c r="AA98" s="713"/>
      <c r="AB98" s="713"/>
      <c r="AC98" s="713"/>
      <c r="AD98" s="713"/>
      <c r="AE98" s="713"/>
      <c r="AF98" s="713"/>
      <c r="AG98" s="713"/>
      <c r="AH98" s="713"/>
      <c r="AI98" s="713"/>
      <c r="AJ98" s="713"/>
      <c r="AK98" s="714"/>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626"/>
      <c r="C99" s="599"/>
      <c r="D99" s="603"/>
      <c r="E99" s="604"/>
      <c r="F99" s="604"/>
      <c r="G99" s="604"/>
      <c r="H99" s="715"/>
      <c r="I99" s="717" t="s">
        <v>86</v>
      </c>
      <c r="J99" s="267" t="s">
        <v>179</v>
      </c>
      <c r="K99" s="268"/>
      <c r="L99" s="268"/>
      <c r="M99" s="268"/>
      <c r="N99" s="268"/>
      <c r="O99" s="268"/>
      <c r="P99" s="268"/>
      <c r="Q99" s="268"/>
      <c r="R99" s="268"/>
      <c r="S99" s="719" t="s">
        <v>180</v>
      </c>
      <c r="T99" s="719"/>
      <c r="U99" s="719"/>
      <c r="V99" s="719"/>
      <c r="W99" s="719"/>
      <c r="X99" s="719"/>
      <c r="Y99" s="719"/>
      <c r="Z99" s="719"/>
      <c r="AA99" s="719"/>
      <c r="AB99" s="719"/>
      <c r="AC99" s="719"/>
      <c r="AD99" s="719"/>
      <c r="AE99" s="719"/>
      <c r="AF99" s="719"/>
      <c r="AG99" s="719"/>
      <c r="AH99" s="719"/>
      <c r="AI99" s="719"/>
      <c r="AJ99" s="719"/>
      <c r="AK99" s="720"/>
      <c r="AL99" s="134"/>
      <c r="AM99" s="227"/>
    </row>
    <row r="100" spans="1:53" ht="33" customHeight="1" thickBot="1">
      <c r="A100" s="130"/>
      <c r="B100" s="626"/>
      <c r="C100" s="600"/>
      <c r="D100" s="605"/>
      <c r="E100" s="606"/>
      <c r="F100" s="606"/>
      <c r="G100" s="606"/>
      <c r="H100" s="716"/>
      <c r="I100" s="718"/>
      <c r="J100" s="721"/>
      <c r="K100" s="722"/>
      <c r="L100" s="722"/>
      <c r="M100" s="722"/>
      <c r="N100" s="722"/>
      <c r="O100" s="722"/>
      <c r="P100" s="722"/>
      <c r="Q100" s="722"/>
      <c r="R100" s="722"/>
      <c r="S100" s="722"/>
      <c r="T100" s="722"/>
      <c r="U100" s="722"/>
      <c r="V100" s="722"/>
      <c r="W100" s="722"/>
      <c r="X100" s="722"/>
      <c r="Y100" s="722"/>
      <c r="Z100" s="722"/>
      <c r="AA100" s="722"/>
      <c r="AB100" s="722"/>
      <c r="AC100" s="722"/>
      <c r="AD100" s="722"/>
      <c r="AE100" s="722"/>
      <c r="AF100" s="722"/>
      <c r="AG100" s="722"/>
      <c r="AH100" s="722"/>
      <c r="AI100" s="722"/>
      <c r="AJ100" s="722"/>
      <c r="AK100" s="723"/>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2"/>
      <c r="N103" s="703"/>
      <c r="O103" s="727" t="s">
        <v>160</v>
      </c>
      <c r="P103" s="727"/>
      <c r="Q103" s="727"/>
      <c r="R103" s="727"/>
      <c r="S103" s="727"/>
      <c r="T103" s="727"/>
      <c r="U103" s="727"/>
      <c r="V103" s="727"/>
      <c r="W103" s="727"/>
      <c r="X103" s="727"/>
      <c r="Y103" s="727"/>
      <c r="Z103" s="727"/>
      <c r="AA103" s="727"/>
      <c r="AB103" s="727"/>
      <c r="AC103" s="727"/>
      <c r="AD103" s="727"/>
      <c r="AE103" s="727"/>
      <c r="AF103" s="727"/>
      <c r="AG103" s="727"/>
      <c r="AH103" s="727"/>
      <c r="AI103" s="727"/>
      <c r="AJ103" s="727"/>
      <c r="AK103" s="728"/>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2"/>
      <c r="C107" s="703"/>
      <c r="D107" s="704" t="s">
        <v>174</v>
      </c>
      <c r="E107" s="704"/>
      <c r="F107" s="704"/>
      <c r="G107" s="704"/>
      <c r="H107" s="704"/>
      <c r="I107" s="704"/>
      <c r="J107" s="704"/>
      <c r="K107" s="704"/>
      <c r="L107" s="704"/>
      <c r="M107" s="704"/>
      <c r="N107" s="704"/>
      <c r="O107" s="704"/>
      <c r="P107" s="704"/>
      <c r="Q107" s="705"/>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5" t="s">
        <v>185</v>
      </c>
      <c r="D108" s="596"/>
      <c r="E108" s="596"/>
      <c r="F108" s="596"/>
      <c r="G108" s="596"/>
      <c r="H108" s="596"/>
      <c r="I108" s="596"/>
      <c r="J108" s="596"/>
      <c r="K108" s="596"/>
      <c r="L108" s="596"/>
      <c r="M108" s="596"/>
      <c r="N108" s="596"/>
      <c r="O108" s="596"/>
      <c r="P108" s="596"/>
      <c r="Q108" s="596"/>
      <c r="R108" s="596"/>
      <c r="S108" s="597"/>
      <c r="T108" s="596"/>
      <c r="U108" s="596"/>
      <c r="V108" s="596"/>
      <c r="W108" s="596"/>
      <c r="X108" s="596"/>
      <c r="Y108" s="596"/>
      <c r="Z108" s="596"/>
      <c r="AA108" s="596"/>
      <c r="AB108" s="596"/>
      <c r="AC108" s="596"/>
      <c r="AD108" s="596"/>
      <c r="AE108" s="596"/>
      <c r="AF108" s="596"/>
      <c r="AG108" s="596"/>
      <c r="AH108" s="596"/>
      <c r="AI108" s="596"/>
      <c r="AJ108" s="596"/>
      <c r="AK108" s="598"/>
      <c r="AL108" s="134"/>
      <c r="AM108" s="227"/>
    </row>
    <row r="109" spans="1:53" ht="27" customHeight="1">
      <c r="A109" s="130"/>
      <c r="B109" s="599"/>
      <c r="C109" s="601" t="s">
        <v>186</v>
      </c>
      <c r="D109" s="602"/>
      <c r="E109" s="602"/>
      <c r="F109" s="602"/>
      <c r="G109" s="282"/>
      <c r="H109" s="283" t="s">
        <v>77</v>
      </c>
      <c r="I109" s="607" t="s">
        <v>187</v>
      </c>
      <c r="J109" s="608"/>
      <c r="K109" s="608"/>
      <c r="L109" s="608"/>
      <c r="M109" s="608"/>
      <c r="N109" s="608"/>
      <c r="O109" s="608"/>
      <c r="P109" s="608"/>
      <c r="Q109" s="608"/>
      <c r="R109" s="608"/>
      <c r="S109" s="608"/>
      <c r="T109" s="608"/>
      <c r="U109" s="608"/>
      <c r="V109" s="608"/>
      <c r="W109" s="608"/>
      <c r="X109" s="608"/>
      <c r="Y109" s="608"/>
      <c r="Z109" s="608"/>
      <c r="AA109" s="608"/>
      <c r="AB109" s="608"/>
      <c r="AC109" s="608"/>
      <c r="AD109" s="608"/>
      <c r="AE109" s="608"/>
      <c r="AF109" s="608"/>
      <c r="AG109" s="608"/>
      <c r="AH109" s="608"/>
      <c r="AI109" s="608"/>
      <c r="AJ109" s="608"/>
      <c r="AK109" s="609"/>
      <c r="AL109" s="134"/>
      <c r="AM109" s="227"/>
    </row>
    <row r="110" spans="1:53" ht="37.5" customHeight="1">
      <c r="A110" s="130"/>
      <c r="B110" s="599"/>
      <c r="C110" s="603"/>
      <c r="D110" s="604"/>
      <c r="E110" s="604"/>
      <c r="F110" s="604"/>
      <c r="G110" s="284"/>
      <c r="H110" s="285" t="s">
        <v>86</v>
      </c>
      <c r="I110" s="610" t="s">
        <v>188</v>
      </c>
      <c r="J110" s="611"/>
      <c r="K110" s="611"/>
      <c r="L110" s="611"/>
      <c r="M110" s="611"/>
      <c r="N110" s="611"/>
      <c r="O110" s="611"/>
      <c r="P110" s="611"/>
      <c r="Q110" s="611"/>
      <c r="R110" s="611"/>
      <c r="S110" s="611"/>
      <c r="T110" s="611"/>
      <c r="U110" s="611"/>
      <c r="V110" s="611"/>
      <c r="W110" s="611"/>
      <c r="X110" s="611"/>
      <c r="Y110" s="611"/>
      <c r="Z110" s="611"/>
      <c r="AA110" s="611"/>
      <c r="AB110" s="611"/>
      <c r="AC110" s="611"/>
      <c r="AD110" s="611"/>
      <c r="AE110" s="611"/>
      <c r="AF110" s="611"/>
      <c r="AG110" s="611"/>
      <c r="AH110" s="611"/>
      <c r="AI110" s="611"/>
      <c r="AJ110" s="611"/>
      <c r="AK110" s="612"/>
      <c r="AL110" s="134"/>
      <c r="AM110" s="227"/>
    </row>
    <row r="111" spans="1:53" ht="36" customHeight="1" thickBot="1">
      <c r="A111" s="130"/>
      <c r="B111" s="600"/>
      <c r="C111" s="605"/>
      <c r="D111" s="606"/>
      <c r="E111" s="606"/>
      <c r="F111" s="606"/>
      <c r="G111" s="286"/>
      <c r="H111" s="287" t="s">
        <v>89</v>
      </c>
      <c r="I111" s="613" t="s">
        <v>189</v>
      </c>
      <c r="J111" s="614"/>
      <c r="K111" s="614"/>
      <c r="L111" s="614"/>
      <c r="M111" s="614"/>
      <c r="N111" s="614"/>
      <c r="O111" s="614"/>
      <c r="P111" s="614"/>
      <c r="Q111" s="614"/>
      <c r="R111" s="614"/>
      <c r="S111" s="614"/>
      <c r="T111" s="614"/>
      <c r="U111" s="614"/>
      <c r="V111" s="614"/>
      <c r="W111" s="614"/>
      <c r="X111" s="614"/>
      <c r="Y111" s="614"/>
      <c r="Z111" s="614"/>
      <c r="AA111" s="614"/>
      <c r="AB111" s="614"/>
      <c r="AC111" s="614"/>
      <c r="AD111" s="614"/>
      <c r="AE111" s="614"/>
      <c r="AF111" s="614"/>
      <c r="AG111" s="614"/>
      <c r="AH111" s="614"/>
      <c r="AI111" s="614"/>
      <c r="AJ111" s="614"/>
      <c r="AK111" s="615"/>
      <c r="AL111" s="134"/>
      <c r="AM111" s="227"/>
    </row>
    <row r="112" spans="1:53" ht="21" customHeight="1">
      <c r="A112" s="130"/>
      <c r="B112" s="288" t="s">
        <v>169</v>
      </c>
      <c r="C112" s="633" t="s">
        <v>181</v>
      </c>
      <c r="D112" s="634"/>
      <c r="E112" s="634"/>
      <c r="F112" s="634"/>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634"/>
      <c r="AK112" s="635"/>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2" t="s">
        <v>190</v>
      </c>
      <c r="C114" s="652"/>
      <c r="D114" s="652"/>
      <c r="E114" s="652"/>
      <c r="F114" s="652"/>
      <c r="G114" s="652"/>
      <c r="H114" s="652"/>
      <c r="I114" s="652"/>
      <c r="J114" s="652"/>
      <c r="K114" s="652"/>
      <c r="L114" s="652"/>
      <c r="M114" s="652"/>
      <c r="N114" s="652"/>
      <c r="O114" s="652"/>
      <c r="P114" s="652"/>
      <c r="Q114" s="652"/>
      <c r="R114" s="652"/>
      <c r="S114" s="652"/>
      <c r="T114" s="652"/>
      <c r="U114" s="652"/>
      <c r="V114" s="652"/>
      <c r="W114" s="652"/>
      <c r="X114" s="652"/>
      <c r="Y114" s="652"/>
      <c r="Z114" s="652"/>
      <c r="AA114" s="652"/>
      <c r="AB114" s="652"/>
      <c r="AC114" s="652"/>
      <c r="AD114" s="652"/>
      <c r="AE114" s="652"/>
      <c r="AF114" s="652"/>
      <c r="AG114" s="652"/>
      <c r="AH114" s="652"/>
      <c r="AI114" s="652"/>
      <c r="AJ114" s="652"/>
      <c r="AK114" s="652"/>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6" t="s">
        <v>193</v>
      </c>
      <c r="C117" s="637"/>
      <c r="D117" s="637"/>
      <c r="E117" s="637"/>
      <c r="F117" s="637"/>
      <c r="G117" s="637"/>
      <c r="H117" s="637"/>
      <c r="I117" s="637"/>
      <c r="J117" s="637"/>
      <c r="K117" s="637"/>
      <c r="L117" s="637"/>
      <c r="M117" s="637"/>
      <c r="N117" s="637"/>
      <c r="O117" s="637"/>
      <c r="P117" s="637"/>
      <c r="Q117" s="638"/>
      <c r="R117" s="173" t="s">
        <v>144</v>
      </c>
      <c r="S117" s="290" t="str">
        <f>'別紙様式3-2（４・５月）'!W8</f>
        <v>○</v>
      </c>
      <c r="T117" s="593" t="s">
        <v>194</v>
      </c>
      <c r="U117" s="593"/>
      <c r="V117" s="593"/>
      <c r="W117" s="593"/>
      <c r="X117" s="593"/>
      <c r="Y117" s="593"/>
      <c r="Z117" s="593"/>
      <c r="AA117" s="593"/>
      <c r="AB117" s="593"/>
      <c r="AC117" s="593"/>
      <c r="AD117" s="593"/>
      <c r="AE117" s="593"/>
      <c r="AF117" s="594"/>
      <c r="AG117" s="180"/>
      <c r="AH117" s="180"/>
      <c r="AI117" s="180"/>
      <c r="AJ117" s="180"/>
      <c r="AK117" s="130"/>
      <c r="AL117" s="130"/>
      <c r="AM117" s="291" t="str">
        <f>IF(COUNTIF(S117:S119,"×")&gt;=1,"×","")</f>
        <v/>
      </c>
      <c r="AY117" s="141"/>
    </row>
    <row r="118" spans="1:53" ht="27.75" customHeight="1" thickBot="1">
      <c r="A118" s="130"/>
      <c r="B118" s="589" t="s">
        <v>195</v>
      </c>
      <c r="C118" s="590"/>
      <c r="D118" s="590"/>
      <c r="E118" s="590"/>
      <c r="F118" s="590"/>
      <c r="G118" s="590"/>
      <c r="H118" s="590"/>
      <c r="I118" s="590"/>
      <c r="J118" s="590"/>
      <c r="K118" s="590"/>
      <c r="L118" s="590"/>
      <c r="M118" s="590"/>
      <c r="N118" s="590"/>
      <c r="O118" s="590"/>
      <c r="P118" s="590"/>
      <c r="Q118" s="591"/>
      <c r="R118" s="173" t="s">
        <v>144</v>
      </c>
      <c r="S118" s="292" t="str">
        <f>'別紙様式3-3（６月以降分）'!Z5</f>
        <v>○</v>
      </c>
      <c r="T118" s="592" t="s">
        <v>196</v>
      </c>
      <c r="U118" s="593"/>
      <c r="V118" s="593"/>
      <c r="W118" s="593"/>
      <c r="X118" s="593"/>
      <c r="Y118" s="593"/>
      <c r="Z118" s="593"/>
      <c r="AA118" s="593"/>
      <c r="AB118" s="593"/>
      <c r="AC118" s="593"/>
      <c r="AD118" s="593"/>
      <c r="AE118" s="593"/>
      <c r="AF118" s="594"/>
      <c r="AG118" s="180"/>
      <c r="AH118" s="180"/>
      <c r="AI118" s="180"/>
      <c r="AJ118" s="180"/>
      <c r="AK118" s="130"/>
      <c r="AL118" s="130"/>
      <c r="AY118" s="141"/>
    </row>
    <row r="119" spans="1:53" ht="27.75" customHeight="1" thickBot="1">
      <c r="A119" s="130"/>
      <c r="B119" s="589" t="s">
        <v>197</v>
      </c>
      <c r="C119" s="590"/>
      <c r="D119" s="590"/>
      <c r="E119" s="590"/>
      <c r="F119" s="590"/>
      <c r="G119" s="590"/>
      <c r="H119" s="590"/>
      <c r="I119" s="590"/>
      <c r="J119" s="590"/>
      <c r="K119" s="590"/>
      <c r="L119" s="590"/>
      <c r="M119" s="590"/>
      <c r="N119" s="590"/>
      <c r="O119" s="590"/>
      <c r="P119" s="590"/>
      <c r="Q119" s="591"/>
      <c r="R119" s="173" t="s">
        <v>144</v>
      </c>
      <c r="S119" s="290" t="str">
        <f>'別紙様式3-3（６月以降分）'!Z7</f>
        <v>○</v>
      </c>
      <c r="T119" s="592" t="s">
        <v>196</v>
      </c>
      <c r="U119" s="593"/>
      <c r="V119" s="593"/>
      <c r="W119" s="593"/>
      <c r="X119" s="593"/>
      <c r="Y119" s="593"/>
      <c r="Z119" s="593"/>
      <c r="AA119" s="593"/>
      <c r="AB119" s="593"/>
      <c r="AC119" s="593"/>
      <c r="AD119" s="593"/>
      <c r="AE119" s="593"/>
      <c r="AF119" s="594"/>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3.8"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71"/>
      <c r="AO121" s="571"/>
      <c r="AP121" s="571"/>
      <c r="AQ121" s="571"/>
      <c r="AR121" s="571"/>
      <c r="AS121" s="571"/>
      <c r="AT121" s="571"/>
      <c r="AU121" s="571"/>
      <c r="AV121" s="571"/>
      <c r="AW121" s="571"/>
      <c r="AX121" s="571"/>
      <c r="AY121" s="571"/>
      <c r="AZ121" s="571"/>
      <c r="BA121" s="572"/>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1" t="s">
        <v>203</v>
      </c>
      <c r="E125" s="651"/>
      <c r="F125" s="651"/>
      <c r="G125" s="651"/>
      <c r="H125" s="651"/>
      <c r="I125" s="651"/>
      <c r="J125" s="651"/>
      <c r="K125" s="651"/>
      <c r="L125" s="651"/>
      <c r="M125" s="651"/>
      <c r="N125" s="651"/>
      <c r="O125" s="651"/>
      <c r="P125" s="651"/>
      <c r="Q125" s="651"/>
      <c r="R125" s="651"/>
      <c r="S125" s="651"/>
      <c r="T125" s="651"/>
      <c r="U125" s="651"/>
      <c r="V125" s="651"/>
      <c r="W125" s="651"/>
      <c r="X125" s="651"/>
      <c r="Y125" s="651"/>
      <c r="Z125" s="651"/>
      <c r="AA125" s="651"/>
      <c r="AB125" s="651"/>
      <c r="AC125" s="651"/>
      <c r="AD125" s="651"/>
      <c r="AE125" s="651"/>
      <c r="AF125" s="651"/>
      <c r="AG125" s="651"/>
      <c r="AH125" s="651"/>
      <c r="AI125" s="651"/>
      <c r="AJ125" s="221"/>
      <c r="AK125" s="304"/>
      <c r="AL125" s="307"/>
      <c r="AM125" s="128" t="b">
        <v>0</v>
      </c>
      <c r="AN125" s="300"/>
      <c r="AO125" s="300"/>
      <c r="AP125" s="301"/>
      <c r="AR125" s="140"/>
    </row>
    <row r="126" spans="1:53" s="135" customFormat="1" ht="18" customHeight="1" thickBot="1">
      <c r="A126" s="134"/>
      <c r="B126" s="308"/>
      <c r="C126" s="309"/>
      <c r="D126" s="310" t="s">
        <v>204</v>
      </c>
      <c r="E126" s="311"/>
      <c r="F126" s="1112"/>
      <c r="G126" s="1112"/>
      <c r="H126" s="1112"/>
      <c r="I126" s="1112"/>
      <c r="J126" s="1112"/>
      <c r="K126" s="1112"/>
      <c r="L126" s="1112"/>
      <c r="M126" s="1112"/>
      <c r="N126" s="1112"/>
      <c r="O126" s="1112"/>
      <c r="P126" s="1112"/>
      <c r="Q126" s="1112"/>
      <c r="R126" s="1112"/>
      <c r="S126" s="1112"/>
      <c r="T126" s="1112"/>
      <c r="U126" s="1112"/>
      <c r="V126" s="1112"/>
      <c r="W126" s="1112"/>
      <c r="X126" s="1112"/>
      <c r="Y126" s="1112"/>
      <c r="Z126" s="1112"/>
      <c r="AA126" s="1112"/>
      <c r="AB126" s="1112"/>
      <c r="AC126" s="1112"/>
      <c r="AD126" s="1112"/>
      <c r="AE126" s="1112"/>
      <c r="AF126" s="1112"/>
      <c r="AG126" s="1112"/>
      <c r="AH126" s="1112"/>
      <c r="AI126" s="1112"/>
      <c r="AJ126" s="1112"/>
      <c r="AK126" s="312" t="s">
        <v>138</v>
      </c>
      <c r="AL126" s="134"/>
      <c r="AM126" s="128" t="b">
        <v>0</v>
      </c>
      <c r="AN126" s="560" t="s">
        <v>205</v>
      </c>
      <c r="AO126" s="561"/>
      <c r="AP126" s="561"/>
      <c r="AQ126" s="561"/>
      <c r="AR126" s="561"/>
      <c r="AS126" s="561"/>
      <c r="AT126" s="561"/>
      <c r="AU126" s="561"/>
      <c r="AV126" s="561"/>
      <c r="AW126" s="561"/>
      <c r="AX126" s="561"/>
      <c r="AY126" s="561"/>
      <c r="AZ126" s="561"/>
      <c r="BA126" s="562"/>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3.8"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0" t="str">
        <f>IF(AND('別紙様式3-2（４・５月）'!AE7="特定加算なし",'別紙様式3-3（６月以降分）'!AG5="旧特定加算相当なし"),"該当","")</f>
        <v/>
      </c>
      <c r="AJ129" s="631"/>
      <c r="AK129" s="632"/>
      <c r="AL129" s="130"/>
      <c r="AT129" s="141"/>
      <c r="AU129" s="141"/>
      <c r="AV129" s="141"/>
      <c r="AW129" s="141"/>
      <c r="AX129" s="141"/>
    </row>
    <row r="130" spans="1:54" ht="27" customHeight="1">
      <c r="A130" s="130"/>
      <c r="B130" s="317" t="s">
        <v>144</v>
      </c>
      <c r="C130" s="625" t="s">
        <v>208</v>
      </c>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625"/>
      <c r="AB130" s="625"/>
      <c r="AC130" s="625"/>
      <c r="AD130" s="625"/>
      <c r="AE130" s="625"/>
      <c r="AF130" s="625"/>
      <c r="AG130" s="625"/>
      <c r="AH130" s="625"/>
      <c r="AI130" s="625"/>
      <c r="AJ130" s="625"/>
      <c r="AK130" s="625"/>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3.8"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0" t="str">
        <f>IF(OR('別紙様式3-2（４・５月）'!AE7="特定加算あり",'別紙様式3-3（６月以降分）'!AG5="旧特定加算相当あり"),"該当","")</f>
        <v>該当</v>
      </c>
      <c r="AJ132" s="631"/>
      <c r="AK132" s="632"/>
      <c r="AL132" s="130"/>
      <c r="AT132" s="141"/>
      <c r="AU132" s="141"/>
      <c r="AV132" s="141"/>
      <c r="AW132" s="141"/>
      <c r="AX132" s="141"/>
    </row>
    <row r="133" spans="1:54" ht="38.25" customHeight="1">
      <c r="A133" s="130"/>
      <c r="B133" s="225" t="s">
        <v>144</v>
      </c>
      <c r="C133" s="654" t="s">
        <v>210</v>
      </c>
      <c r="D133" s="654"/>
      <c r="E133" s="654"/>
      <c r="F133" s="654"/>
      <c r="G133" s="654"/>
      <c r="H133" s="654"/>
      <c r="I133" s="654"/>
      <c r="J133" s="654"/>
      <c r="K133" s="654"/>
      <c r="L133" s="654"/>
      <c r="M133" s="654"/>
      <c r="N133" s="654"/>
      <c r="O133" s="654"/>
      <c r="P133" s="654"/>
      <c r="Q133" s="654"/>
      <c r="R133" s="654"/>
      <c r="S133" s="654"/>
      <c r="T133" s="654"/>
      <c r="U133" s="654"/>
      <c r="V133" s="654"/>
      <c r="W133" s="654"/>
      <c r="X133" s="654"/>
      <c r="Y133" s="654"/>
      <c r="Z133" s="654"/>
      <c r="AA133" s="654"/>
      <c r="AB133" s="654"/>
      <c r="AC133" s="654"/>
      <c r="AD133" s="654"/>
      <c r="AE133" s="654"/>
      <c r="AF133" s="654"/>
      <c r="AG133" s="654"/>
      <c r="AH133" s="654"/>
      <c r="AI133" s="654"/>
      <c r="AJ133" s="654"/>
      <c r="AK133" s="654"/>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5" t="s">
        <v>211</v>
      </c>
      <c r="C135" s="656"/>
      <c r="D135" s="656"/>
      <c r="E135" s="657"/>
      <c r="F135" s="898" t="s">
        <v>212</v>
      </c>
      <c r="G135" s="899"/>
      <c r="H135" s="899"/>
      <c r="I135" s="899"/>
      <c r="J135" s="899"/>
      <c r="K135" s="899"/>
      <c r="L135" s="899"/>
      <c r="M135" s="899"/>
      <c r="N135" s="899"/>
      <c r="O135" s="899"/>
      <c r="P135" s="899"/>
      <c r="Q135" s="899"/>
      <c r="R135" s="899"/>
      <c r="S135" s="899"/>
      <c r="T135" s="899"/>
      <c r="U135" s="899"/>
      <c r="V135" s="899"/>
      <c r="W135" s="899"/>
      <c r="X135" s="899"/>
      <c r="Y135" s="899"/>
      <c r="Z135" s="899"/>
      <c r="AA135" s="899"/>
      <c r="AB135" s="899"/>
      <c r="AC135" s="899"/>
      <c r="AD135" s="899"/>
      <c r="AE135" s="899"/>
      <c r="AF135" s="899"/>
      <c r="AG135" s="899"/>
      <c r="AH135" s="899"/>
      <c r="AI135" s="899"/>
      <c r="AJ135" s="899"/>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42" t="s">
        <v>215</v>
      </c>
      <c r="C136" s="596"/>
      <c r="D136" s="596"/>
      <c r="E136" s="643"/>
      <c r="F136" s="282"/>
      <c r="G136" s="900" t="s">
        <v>216</v>
      </c>
      <c r="H136" s="900"/>
      <c r="I136" s="900"/>
      <c r="J136" s="900"/>
      <c r="K136" s="900"/>
      <c r="L136" s="900"/>
      <c r="M136" s="900"/>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0"/>
      <c r="AK136" s="901"/>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4"/>
      <c r="C137" s="597"/>
      <c r="D137" s="597"/>
      <c r="E137" s="645"/>
      <c r="F137" s="323"/>
      <c r="G137" s="650" t="s">
        <v>217</v>
      </c>
      <c r="H137" s="650"/>
      <c r="I137" s="650"/>
      <c r="J137" s="650"/>
      <c r="K137" s="650"/>
      <c r="L137" s="650"/>
      <c r="M137" s="650"/>
      <c r="N137" s="650"/>
      <c r="O137" s="650"/>
      <c r="P137" s="650"/>
      <c r="Q137" s="650"/>
      <c r="R137" s="650"/>
      <c r="S137" s="650"/>
      <c r="T137" s="650"/>
      <c r="U137" s="650"/>
      <c r="V137" s="650"/>
      <c r="W137" s="650"/>
      <c r="X137" s="650"/>
      <c r="Y137" s="650"/>
      <c r="Z137" s="650"/>
      <c r="AA137" s="650"/>
      <c r="AB137" s="650"/>
      <c r="AC137" s="650"/>
      <c r="AD137" s="650"/>
      <c r="AE137" s="650"/>
      <c r="AF137" s="650"/>
      <c r="AG137" s="650"/>
      <c r="AH137" s="650"/>
      <c r="AI137" s="650"/>
      <c r="AJ137" s="650"/>
      <c r="AK137" s="324"/>
      <c r="AL137" s="134"/>
      <c r="AM137" s="129" t="b">
        <v>0</v>
      </c>
      <c r="AN137" s="573" t="s">
        <v>218</v>
      </c>
      <c r="AO137" s="574"/>
      <c r="AP137" s="574"/>
      <c r="AQ137" s="574"/>
      <c r="AR137" s="574"/>
      <c r="AS137" s="574"/>
      <c r="AT137" s="574"/>
      <c r="AU137" s="574"/>
      <c r="AV137" s="574"/>
      <c r="AW137" s="574"/>
      <c r="AX137" s="574"/>
      <c r="AY137" s="574"/>
      <c r="AZ137" s="574"/>
      <c r="BA137" s="575"/>
      <c r="BB137" s="135"/>
    </row>
    <row r="138" spans="1:54" s="322" customFormat="1" ht="13.5" customHeight="1" thickBot="1">
      <c r="A138" s="320"/>
      <c r="B138" s="644"/>
      <c r="C138" s="597"/>
      <c r="D138" s="597"/>
      <c r="E138" s="645"/>
      <c r="F138" s="323"/>
      <c r="G138" s="650" t="s">
        <v>219</v>
      </c>
      <c r="H138" s="650"/>
      <c r="I138" s="650"/>
      <c r="J138" s="650"/>
      <c r="K138" s="650"/>
      <c r="L138" s="650"/>
      <c r="M138" s="650"/>
      <c r="N138" s="650"/>
      <c r="O138" s="650"/>
      <c r="P138" s="650"/>
      <c r="Q138" s="650"/>
      <c r="R138" s="650"/>
      <c r="S138" s="650"/>
      <c r="T138" s="650"/>
      <c r="U138" s="650"/>
      <c r="V138" s="650"/>
      <c r="W138" s="650"/>
      <c r="X138" s="650"/>
      <c r="Y138" s="650"/>
      <c r="Z138" s="650"/>
      <c r="AA138" s="650"/>
      <c r="AB138" s="650"/>
      <c r="AC138" s="650"/>
      <c r="AD138" s="650"/>
      <c r="AE138" s="650"/>
      <c r="AF138" s="650"/>
      <c r="AG138" s="650"/>
      <c r="AH138" s="650"/>
      <c r="AI138" s="650"/>
      <c r="AJ138" s="650"/>
      <c r="AK138" s="324"/>
      <c r="AL138" s="134"/>
      <c r="AM138" s="129" t="b">
        <v>0</v>
      </c>
      <c r="AN138" s="895"/>
      <c r="AO138" s="896"/>
      <c r="AP138" s="896"/>
      <c r="AQ138" s="896"/>
      <c r="AR138" s="896"/>
      <c r="AS138" s="896"/>
      <c r="AT138" s="896"/>
      <c r="AU138" s="896"/>
      <c r="AV138" s="896"/>
      <c r="AW138" s="896"/>
      <c r="AX138" s="896"/>
      <c r="AY138" s="896"/>
      <c r="AZ138" s="896"/>
      <c r="BA138" s="897"/>
      <c r="BB138" s="135"/>
    </row>
    <row r="139" spans="1:54" s="322" customFormat="1" ht="13.5" customHeight="1">
      <c r="A139" s="320"/>
      <c r="B139" s="646"/>
      <c r="C139" s="647"/>
      <c r="D139" s="647"/>
      <c r="E139" s="648"/>
      <c r="F139" s="284"/>
      <c r="G139" s="902" t="s">
        <v>220</v>
      </c>
      <c r="H139" s="902"/>
      <c r="I139" s="902"/>
      <c r="J139" s="902"/>
      <c r="K139" s="902"/>
      <c r="L139" s="902"/>
      <c r="M139" s="902"/>
      <c r="N139" s="902"/>
      <c r="O139" s="902"/>
      <c r="P139" s="902"/>
      <c r="Q139" s="902"/>
      <c r="R139" s="902"/>
      <c r="S139" s="902"/>
      <c r="T139" s="902"/>
      <c r="U139" s="902"/>
      <c r="V139" s="902"/>
      <c r="W139" s="902"/>
      <c r="X139" s="902"/>
      <c r="Y139" s="902"/>
      <c r="Z139" s="902"/>
      <c r="AA139" s="902"/>
      <c r="AB139" s="902"/>
      <c r="AC139" s="902"/>
      <c r="AD139" s="902"/>
      <c r="AE139" s="902"/>
      <c r="AF139" s="902"/>
      <c r="AG139" s="902"/>
      <c r="AH139" s="902"/>
      <c r="AI139" s="902"/>
      <c r="AJ139" s="902"/>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2" t="s">
        <v>221</v>
      </c>
      <c r="C140" s="596"/>
      <c r="D140" s="596"/>
      <c r="E140" s="643"/>
      <c r="F140" s="326"/>
      <c r="G140" s="658" t="s">
        <v>222</v>
      </c>
      <c r="H140" s="658"/>
      <c r="I140" s="658"/>
      <c r="J140" s="658"/>
      <c r="K140" s="658"/>
      <c r="L140" s="658"/>
      <c r="M140" s="658"/>
      <c r="N140" s="658"/>
      <c r="O140" s="658"/>
      <c r="P140" s="658"/>
      <c r="Q140" s="658"/>
      <c r="R140" s="658"/>
      <c r="S140" s="658"/>
      <c r="T140" s="658"/>
      <c r="U140" s="658"/>
      <c r="V140" s="658"/>
      <c r="W140" s="658"/>
      <c r="X140" s="658"/>
      <c r="Y140" s="658"/>
      <c r="Z140" s="658"/>
      <c r="AA140" s="658"/>
      <c r="AB140" s="658"/>
      <c r="AC140" s="658"/>
      <c r="AD140" s="658"/>
      <c r="AE140" s="658"/>
      <c r="AF140" s="658"/>
      <c r="AG140" s="658"/>
      <c r="AH140" s="658"/>
      <c r="AI140" s="658"/>
      <c r="AJ140" s="658"/>
      <c r="AK140" s="660"/>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4"/>
      <c r="C141" s="597"/>
      <c r="D141" s="597"/>
      <c r="E141" s="645"/>
      <c r="F141" s="323"/>
      <c r="G141" s="650" t="s">
        <v>223</v>
      </c>
      <c r="H141" s="650"/>
      <c r="I141" s="650"/>
      <c r="J141" s="650"/>
      <c r="K141" s="650"/>
      <c r="L141" s="650"/>
      <c r="M141" s="650"/>
      <c r="N141" s="650"/>
      <c r="O141" s="650"/>
      <c r="P141" s="650"/>
      <c r="Q141" s="650"/>
      <c r="R141" s="650"/>
      <c r="S141" s="650"/>
      <c r="T141" s="650"/>
      <c r="U141" s="650"/>
      <c r="V141" s="650"/>
      <c r="W141" s="650"/>
      <c r="X141" s="650"/>
      <c r="Y141" s="650"/>
      <c r="Z141" s="650"/>
      <c r="AA141" s="650"/>
      <c r="AB141" s="650"/>
      <c r="AC141" s="650"/>
      <c r="AD141" s="650"/>
      <c r="AE141" s="650"/>
      <c r="AF141" s="650"/>
      <c r="AG141" s="650"/>
      <c r="AH141" s="650"/>
      <c r="AI141" s="650"/>
      <c r="AJ141" s="650"/>
      <c r="AK141" s="327"/>
      <c r="AL141" s="134"/>
      <c r="AM141" s="129" t="b">
        <v>0</v>
      </c>
      <c r="AN141" s="573" t="s">
        <v>218</v>
      </c>
      <c r="AO141" s="574"/>
      <c r="AP141" s="574"/>
      <c r="AQ141" s="574"/>
      <c r="AR141" s="574"/>
      <c r="AS141" s="574"/>
      <c r="AT141" s="574"/>
      <c r="AU141" s="574"/>
      <c r="AV141" s="574"/>
      <c r="AW141" s="574"/>
      <c r="AX141" s="574"/>
      <c r="AY141" s="574"/>
      <c r="AZ141" s="574"/>
      <c r="BA141" s="575"/>
    </row>
    <row r="142" spans="1:54" s="135" customFormat="1" ht="13.5" customHeight="1" thickBot="1">
      <c r="A142" s="134"/>
      <c r="B142" s="644"/>
      <c r="C142" s="597"/>
      <c r="D142" s="597"/>
      <c r="E142" s="645"/>
      <c r="F142" s="323"/>
      <c r="G142" s="650" t="s">
        <v>224</v>
      </c>
      <c r="H142" s="650"/>
      <c r="I142" s="650"/>
      <c r="J142" s="650"/>
      <c r="K142" s="650"/>
      <c r="L142" s="650"/>
      <c r="M142" s="650"/>
      <c r="N142" s="650"/>
      <c r="O142" s="650"/>
      <c r="P142" s="650"/>
      <c r="Q142" s="650"/>
      <c r="R142" s="650"/>
      <c r="S142" s="650"/>
      <c r="T142" s="650"/>
      <c r="U142" s="650"/>
      <c r="V142" s="650"/>
      <c r="W142" s="650"/>
      <c r="X142" s="650"/>
      <c r="Y142" s="650"/>
      <c r="Z142" s="650"/>
      <c r="AA142" s="650"/>
      <c r="AB142" s="650"/>
      <c r="AC142" s="650"/>
      <c r="AD142" s="650"/>
      <c r="AE142" s="650"/>
      <c r="AF142" s="650"/>
      <c r="AG142" s="650"/>
      <c r="AH142" s="650"/>
      <c r="AI142" s="650"/>
      <c r="AJ142" s="650"/>
      <c r="AK142" s="324"/>
      <c r="AL142" s="134"/>
      <c r="AM142" s="129" t="b">
        <v>0</v>
      </c>
      <c r="AN142" s="895"/>
      <c r="AO142" s="896"/>
      <c r="AP142" s="896"/>
      <c r="AQ142" s="896"/>
      <c r="AR142" s="896"/>
      <c r="AS142" s="896"/>
      <c r="AT142" s="896"/>
      <c r="AU142" s="896"/>
      <c r="AV142" s="896"/>
      <c r="AW142" s="896"/>
      <c r="AX142" s="896"/>
      <c r="AY142" s="896"/>
      <c r="AZ142" s="896"/>
      <c r="BA142" s="897"/>
    </row>
    <row r="143" spans="1:54" s="135" customFormat="1" ht="15.75" customHeight="1">
      <c r="A143" s="134"/>
      <c r="B143" s="646"/>
      <c r="C143" s="647"/>
      <c r="D143" s="647"/>
      <c r="E143" s="648"/>
      <c r="F143" s="328"/>
      <c r="G143" s="649" t="s">
        <v>225</v>
      </c>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49"/>
      <c r="AE143" s="649"/>
      <c r="AF143" s="649"/>
      <c r="AG143" s="649"/>
      <c r="AH143" s="649"/>
      <c r="AI143" s="649"/>
      <c r="AJ143" s="649"/>
      <c r="AK143" s="688"/>
      <c r="AL143" s="134"/>
      <c r="AM143" s="129" t="b">
        <v>0</v>
      </c>
    </row>
    <row r="144" spans="1:54" s="135" customFormat="1" ht="13.5" customHeight="1" thickBot="1">
      <c r="A144" s="134"/>
      <c r="B144" s="642" t="s">
        <v>226</v>
      </c>
      <c r="C144" s="596"/>
      <c r="D144" s="596"/>
      <c r="E144" s="643"/>
      <c r="F144" s="329"/>
      <c r="G144" s="641" t="s">
        <v>227</v>
      </c>
      <c r="H144" s="641"/>
      <c r="I144" s="641"/>
      <c r="J144" s="641"/>
      <c r="K144" s="641"/>
      <c r="L144" s="641"/>
      <c r="M144" s="641"/>
      <c r="N144" s="641"/>
      <c r="O144" s="641"/>
      <c r="P144" s="641"/>
      <c r="Q144" s="641"/>
      <c r="R144" s="641"/>
      <c r="S144" s="641"/>
      <c r="T144" s="641"/>
      <c r="U144" s="641"/>
      <c r="V144" s="641"/>
      <c r="W144" s="641"/>
      <c r="X144" s="641"/>
      <c r="Y144" s="641"/>
      <c r="Z144" s="641"/>
      <c r="AA144" s="641"/>
      <c r="AB144" s="641"/>
      <c r="AC144" s="641"/>
      <c r="AD144" s="641"/>
      <c r="AE144" s="641"/>
      <c r="AF144" s="641"/>
      <c r="AG144" s="641"/>
      <c r="AH144" s="641"/>
      <c r="AI144" s="641"/>
      <c r="AJ144" s="641"/>
      <c r="AK144" s="327"/>
      <c r="AL144" s="134"/>
      <c r="AM144" s="129" t="b">
        <v>1</v>
      </c>
    </row>
    <row r="145" spans="1:54" s="135" customFormat="1" ht="22.5" customHeight="1">
      <c r="A145" s="134"/>
      <c r="B145" s="644"/>
      <c r="C145" s="597"/>
      <c r="D145" s="597"/>
      <c r="E145" s="645"/>
      <c r="F145" s="323"/>
      <c r="G145" s="640" t="s">
        <v>228</v>
      </c>
      <c r="H145" s="640"/>
      <c r="I145" s="640"/>
      <c r="J145" s="640"/>
      <c r="K145" s="640"/>
      <c r="L145" s="640"/>
      <c r="M145" s="640"/>
      <c r="N145" s="640"/>
      <c r="O145" s="640"/>
      <c r="P145" s="640"/>
      <c r="Q145" s="640"/>
      <c r="R145" s="640"/>
      <c r="S145" s="640"/>
      <c r="T145" s="640"/>
      <c r="U145" s="640"/>
      <c r="V145" s="640"/>
      <c r="W145" s="640"/>
      <c r="X145" s="640"/>
      <c r="Y145" s="640"/>
      <c r="Z145" s="640"/>
      <c r="AA145" s="640"/>
      <c r="AB145" s="640"/>
      <c r="AC145" s="640"/>
      <c r="AD145" s="640"/>
      <c r="AE145" s="640"/>
      <c r="AF145" s="640"/>
      <c r="AG145" s="640"/>
      <c r="AH145" s="640"/>
      <c r="AI145" s="640"/>
      <c r="AJ145" s="640"/>
      <c r="AK145" s="689"/>
      <c r="AL145" s="134"/>
      <c r="AM145" s="129" t="b">
        <v>0</v>
      </c>
      <c r="AN145" s="573" t="s">
        <v>218</v>
      </c>
      <c r="AO145" s="574"/>
      <c r="AP145" s="574"/>
      <c r="AQ145" s="574"/>
      <c r="AR145" s="574"/>
      <c r="AS145" s="574"/>
      <c r="AT145" s="574"/>
      <c r="AU145" s="574"/>
      <c r="AV145" s="574"/>
      <c r="AW145" s="574"/>
      <c r="AX145" s="574"/>
      <c r="AY145" s="574"/>
      <c r="AZ145" s="574"/>
      <c r="BA145" s="575"/>
    </row>
    <row r="146" spans="1:54" s="135" customFormat="1" ht="13.5" customHeight="1" thickBot="1">
      <c r="A146" s="134"/>
      <c r="B146" s="644"/>
      <c r="C146" s="597"/>
      <c r="D146" s="597"/>
      <c r="E146" s="645"/>
      <c r="F146" s="323"/>
      <c r="G146" s="650" t="s">
        <v>229</v>
      </c>
      <c r="H146" s="650"/>
      <c r="I146" s="650"/>
      <c r="J146" s="650"/>
      <c r="K146" s="650"/>
      <c r="L146" s="650"/>
      <c r="M146" s="650"/>
      <c r="N146" s="650"/>
      <c r="O146" s="650"/>
      <c r="P146" s="650"/>
      <c r="Q146" s="650"/>
      <c r="R146" s="650"/>
      <c r="S146" s="650"/>
      <c r="T146" s="650"/>
      <c r="U146" s="650"/>
      <c r="V146" s="650"/>
      <c r="W146" s="650"/>
      <c r="X146" s="650"/>
      <c r="Y146" s="650"/>
      <c r="Z146" s="650"/>
      <c r="AA146" s="650"/>
      <c r="AB146" s="650"/>
      <c r="AC146" s="650"/>
      <c r="AD146" s="650"/>
      <c r="AE146" s="650"/>
      <c r="AF146" s="650"/>
      <c r="AG146" s="650"/>
      <c r="AH146" s="650"/>
      <c r="AI146" s="650"/>
      <c r="AJ146" s="650"/>
      <c r="AK146" s="324"/>
      <c r="AL146" s="134"/>
      <c r="AM146" s="129" t="b">
        <v>0</v>
      </c>
      <c r="AN146" s="895"/>
      <c r="AO146" s="896"/>
      <c r="AP146" s="896"/>
      <c r="AQ146" s="896"/>
      <c r="AR146" s="896"/>
      <c r="AS146" s="896"/>
      <c r="AT146" s="896"/>
      <c r="AU146" s="896"/>
      <c r="AV146" s="896"/>
      <c r="AW146" s="896"/>
      <c r="AX146" s="896"/>
      <c r="AY146" s="896"/>
      <c r="AZ146" s="896"/>
      <c r="BA146" s="897"/>
    </row>
    <row r="147" spans="1:54" s="135" customFormat="1" ht="13.5" customHeight="1">
      <c r="A147" s="134"/>
      <c r="B147" s="646"/>
      <c r="C147" s="647"/>
      <c r="D147" s="647"/>
      <c r="E147" s="648"/>
      <c r="F147" s="284" t="b">
        <v>0</v>
      </c>
      <c r="G147" s="649" t="s">
        <v>230</v>
      </c>
      <c r="H147" s="649"/>
      <c r="I147" s="649"/>
      <c r="J147" s="649" t="b">
        <v>0</v>
      </c>
      <c r="K147" s="649"/>
      <c r="L147" s="649"/>
      <c r="M147" s="649"/>
      <c r="N147" s="649"/>
      <c r="O147" s="649"/>
      <c r="P147" s="649" t="b">
        <v>1</v>
      </c>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330"/>
      <c r="AL147" s="134"/>
      <c r="AM147" s="129" t="b">
        <v>0</v>
      </c>
    </row>
    <row r="148" spans="1:54" s="135" customFormat="1" ht="22.5" customHeight="1" thickBot="1">
      <c r="A148" s="134"/>
      <c r="B148" s="642" t="s">
        <v>231</v>
      </c>
      <c r="C148" s="596"/>
      <c r="D148" s="596"/>
      <c r="E148" s="643"/>
      <c r="F148" s="326"/>
      <c r="G148" s="658" t="s">
        <v>232</v>
      </c>
      <c r="H148" s="658"/>
      <c r="I148" s="658"/>
      <c r="J148" s="658"/>
      <c r="K148" s="658"/>
      <c r="L148" s="658"/>
      <c r="M148" s="658"/>
      <c r="N148" s="658"/>
      <c r="O148" s="658"/>
      <c r="P148" s="658"/>
      <c r="Q148" s="658"/>
      <c r="R148" s="658"/>
      <c r="S148" s="658"/>
      <c r="T148" s="658"/>
      <c r="U148" s="658"/>
      <c r="V148" s="658"/>
      <c r="W148" s="658"/>
      <c r="X148" s="658"/>
      <c r="Y148" s="658"/>
      <c r="Z148" s="658"/>
      <c r="AA148" s="658"/>
      <c r="AB148" s="658"/>
      <c r="AC148" s="658"/>
      <c r="AD148" s="658"/>
      <c r="AE148" s="658"/>
      <c r="AF148" s="658"/>
      <c r="AG148" s="658"/>
      <c r="AH148" s="658"/>
      <c r="AI148" s="658"/>
      <c r="AJ148" s="658"/>
      <c r="AK148" s="660"/>
      <c r="AL148" s="134"/>
      <c r="AM148" s="129" t="b">
        <v>1</v>
      </c>
    </row>
    <row r="149" spans="1:54" s="135" customFormat="1" ht="15" customHeight="1">
      <c r="A149" s="134"/>
      <c r="B149" s="644"/>
      <c r="C149" s="597"/>
      <c r="D149" s="597"/>
      <c r="E149" s="645"/>
      <c r="F149" s="323"/>
      <c r="G149" s="640" t="s">
        <v>233</v>
      </c>
      <c r="H149" s="640"/>
      <c r="I149" s="640"/>
      <c r="J149" s="640"/>
      <c r="K149" s="640"/>
      <c r="L149" s="640"/>
      <c r="M149" s="640"/>
      <c r="N149" s="640"/>
      <c r="O149" s="640"/>
      <c r="P149" s="640"/>
      <c r="Q149" s="640"/>
      <c r="R149" s="640"/>
      <c r="S149" s="640"/>
      <c r="T149" s="640"/>
      <c r="U149" s="640"/>
      <c r="V149" s="640"/>
      <c r="W149" s="640"/>
      <c r="X149" s="640"/>
      <c r="Y149" s="640"/>
      <c r="Z149" s="640"/>
      <c r="AA149" s="640"/>
      <c r="AB149" s="640"/>
      <c r="AC149" s="640"/>
      <c r="AD149" s="640"/>
      <c r="AE149" s="640"/>
      <c r="AF149" s="640"/>
      <c r="AG149" s="640"/>
      <c r="AH149" s="640"/>
      <c r="AI149" s="640"/>
      <c r="AJ149" s="640"/>
      <c r="AK149" s="331"/>
      <c r="AL149" s="130"/>
      <c r="AM149" s="129" t="b">
        <v>0</v>
      </c>
      <c r="AN149" s="573" t="s">
        <v>218</v>
      </c>
      <c r="AO149" s="574"/>
      <c r="AP149" s="574"/>
      <c r="AQ149" s="574"/>
      <c r="AR149" s="574"/>
      <c r="AS149" s="574"/>
      <c r="AT149" s="574"/>
      <c r="AU149" s="574"/>
      <c r="AV149" s="574"/>
      <c r="AW149" s="574"/>
      <c r="AX149" s="574"/>
      <c r="AY149" s="574"/>
      <c r="AZ149" s="574"/>
      <c r="BA149" s="575"/>
    </row>
    <row r="150" spans="1:54" s="135" customFormat="1" ht="13.5" customHeight="1" thickBot="1">
      <c r="A150" s="134"/>
      <c r="B150" s="644"/>
      <c r="C150" s="597"/>
      <c r="D150" s="597"/>
      <c r="E150" s="645"/>
      <c r="F150" s="323"/>
      <c r="G150" s="640" t="s">
        <v>234</v>
      </c>
      <c r="H150" s="640"/>
      <c r="I150" s="640"/>
      <c r="J150" s="640"/>
      <c r="K150" s="640"/>
      <c r="L150" s="640"/>
      <c r="M150" s="640"/>
      <c r="N150" s="640"/>
      <c r="O150" s="640"/>
      <c r="P150" s="640"/>
      <c r="Q150" s="640"/>
      <c r="R150" s="640"/>
      <c r="S150" s="640"/>
      <c r="T150" s="640"/>
      <c r="U150" s="640"/>
      <c r="V150" s="640"/>
      <c r="W150" s="640"/>
      <c r="X150" s="640"/>
      <c r="Y150" s="640"/>
      <c r="Z150" s="640"/>
      <c r="AA150" s="640"/>
      <c r="AB150" s="640"/>
      <c r="AC150" s="640"/>
      <c r="AD150" s="640"/>
      <c r="AE150" s="640"/>
      <c r="AF150" s="640"/>
      <c r="AG150" s="640"/>
      <c r="AH150" s="640"/>
      <c r="AI150" s="640"/>
      <c r="AJ150" s="640"/>
      <c r="AK150" s="332"/>
      <c r="AL150" s="134"/>
      <c r="AM150" s="129" t="b">
        <v>0</v>
      </c>
      <c r="AN150" s="895"/>
      <c r="AO150" s="896"/>
      <c r="AP150" s="896"/>
      <c r="AQ150" s="896"/>
      <c r="AR150" s="896"/>
      <c r="AS150" s="896"/>
      <c r="AT150" s="896"/>
      <c r="AU150" s="896"/>
      <c r="AV150" s="896"/>
      <c r="AW150" s="896"/>
      <c r="AX150" s="896"/>
      <c r="AY150" s="896"/>
      <c r="AZ150" s="896"/>
      <c r="BA150" s="897"/>
    </row>
    <row r="151" spans="1:54" s="135" customFormat="1" ht="15.75" customHeight="1">
      <c r="A151" s="134"/>
      <c r="B151" s="646"/>
      <c r="C151" s="647"/>
      <c r="D151" s="647"/>
      <c r="E151" s="648"/>
      <c r="F151" s="328"/>
      <c r="G151" s="649" t="s">
        <v>235</v>
      </c>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49"/>
      <c r="AJ151" s="649"/>
      <c r="AK151" s="688"/>
      <c r="AL151" s="134"/>
      <c r="AM151" s="129" t="b">
        <v>0</v>
      </c>
    </row>
    <row r="152" spans="1:54" s="135" customFormat="1" ht="13.5" customHeight="1" thickBot="1">
      <c r="A152" s="134"/>
      <c r="B152" s="642" t="s">
        <v>236</v>
      </c>
      <c r="C152" s="596"/>
      <c r="D152" s="596"/>
      <c r="E152" s="643"/>
      <c r="F152" s="329"/>
      <c r="G152" s="658" t="s">
        <v>237</v>
      </c>
      <c r="H152" s="658"/>
      <c r="I152" s="658"/>
      <c r="J152" s="658"/>
      <c r="K152" s="658"/>
      <c r="L152" s="658"/>
      <c r="M152" s="658"/>
      <c r="N152" s="658"/>
      <c r="O152" s="658"/>
      <c r="P152" s="658"/>
      <c r="Q152" s="658"/>
      <c r="R152" s="658"/>
      <c r="S152" s="658"/>
      <c r="T152" s="658"/>
      <c r="U152" s="658"/>
      <c r="V152" s="658"/>
      <c r="W152" s="658"/>
      <c r="X152" s="658"/>
      <c r="Y152" s="658"/>
      <c r="Z152" s="658"/>
      <c r="AA152" s="658"/>
      <c r="AB152" s="658"/>
      <c r="AC152" s="658"/>
      <c r="AD152" s="658"/>
      <c r="AE152" s="658"/>
      <c r="AF152" s="658"/>
      <c r="AG152" s="658"/>
      <c r="AH152" s="658"/>
      <c r="AI152" s="658"/>
      <c r="AJ152" s="658"/>
      <c r="AK152" s="327"/>
      <c r="AL152" s="134"/>
      <c r="AM152" s="129" t="b">
        <v>1</v>
      </c>
    </row>
    <row r="153" spans="1:54" s="135" customFormat="1" ht="21" customHeight="1">
      <c r="A153" s="134"/>
      <c r="B153" s="644"/>
      <c r="C153" s="597"/>
      <c r="D153" s="597"/>
      <c r="E153" s="645"/>
      <c r="F153" s="323"/>
      <c r="G153" s="640" t="s">
        <v>238</v>
      </c>
      <c r="H153" s="640"/>
      <c r="I153" s="640"/>
      <c r="J153" s="640"/>
      <c r="K153" s="640"/>
      <c r="L153" s="640"/>
      <c r="M153" s="640"/>
      <c r="N153" s="640"/>
      <c r="O153" s="640"/>
      <c r="P153" s="640"/>
      <c r="Q153" s="640"/>
      <c r="R153" s="640"/>
      <c r="S153" s="640"/>
      <c r="T153" s="640"/>
      <c r="U153" s="640"/>
      <c r="V153" s="640"/>
      <c r="W153" s="640"/>
      <c r="X153" s="640"/>
      <c r="Y153" s="640"/>
      <c r="Z153" s="640"/>
      <c r="AA153" s="640"/>
      <c r="AB153" s="640"/>
      <c r="AC153" s="640"/>
      <c r="AD153" s="640"/>
      <c r="AE153" s="640"/>
      <c r="AF153" s="640"/>
      <c r="AG153" s="640"/>
      <c r="AH153" s="640"/>
      <c r="AI153" s="640"/>
      <c r="AJ153" s="640"/>
      <c r="AK153" s="689"/>
      <c r="AL153" s="134"/>
      <c r="AM153" s="129" t="b">
        <v>0</v>
      </c>
      <c r="AN153" s="573" t="s">
        <v>218</v>
      </c>
      <c r="AO153" s="574"/>
      <c r="AP153" s="574"/>
      <c r="AQ153" s="574"/>
      <c r="AR153" s="574"/>
      <c r="AS153" s="574"/>
      <c r="AT153" s="574"/>
      <c r="AU153" s="574"/>
      <c r="AV153" s="574"/>
      <c r="AW153" s="574"/>
      <c r="AX153" s="574"/>
      <c r="AY153" s="574"/>
      <c r="AZ153" s="574"/>
      <c r="BA153" s="575"/>
    </row>
    <row r="154" spans="1:54" s="135" customFormat="1" ht="13.5" customHeight="1" thickBot="1">
      <c r="A154" s="134"/>
      <c r="B154" s="644"/>
      <c r="C154" s="597"/>
      <c r="D154" s="597"/>
      <c r="E154" s="645"/>
      <c r="F154" s="323"/>
      <c r="G154" s="640" t="s">
        <v>239</v>
      </c>
      <c r="H154" s="640"/>
      <c r="I154" s="640"/>
      <c r="J154" s="640"/>
      <c r="K154" s="640"/>
      <c r="L154" s="640"/>
      <c r="M154" s="640"/>
      <c r="N154" s="640"/>
      <c r="O154" s="640"/>
      <c r="P154" s="640"/>
      <c r="Q154" s="640"/>
      <c r="R154" s="640"/>
      <c r="S154" s="640"/>
      <c r="T154" s="640"/>
      <c r="U154" s="640"/>
      <c r="V154" s="640"/>
      <c r="W154" s="640"/>
      <c r="X154" s="640"/>
      <c r="Y154" s="640"/>
      <c r="Z154" s="640"/>
      <c r="AA154" s="640"/>
      <c r="AB154" s="640"/>
      <c r="AC154" s="640"/>
      <c r="AD154" s="640"/>
      <c r="AE154" s="640"/>
      <c r="AF154" s="640"/>
      <c r="AG154" s="640"/>
      <c r="AH154" s="640"/>
      <c r="AI154" s="640"/>
      <c r="AJ154" s="640"/>
      <c r="AK154" s="324"/>
      <c r="AL154" s="134"/>
      <c r="AM154" s="129" t="b">
        <v>0</v>
      </c>
      <c r="AN154" s="895"/>
      <c r="AO154" s="896"/>
      <c r="AP154" s="896"/>
      <c r="AQ154" s="896"/>
      <c r="AR154" s="896"/>
      <c r="AS154" s="896"/>
      <c r="AT154" s="896"/>
      <c r="AU154" s="896"/>
      <c r="AV154" s="896"/>
      <c r="AW154" s="896"/>
      <c r="AX154" s="896"/>
      <c r="AY154" s="896"/>
      <c r="AZ154" s="896"/>
      <c r="BA154" s="897"/>
    </row>
    <row r="155" spans="1:54" s="135" customFormat="1" ht="13.5" customHeight="1">
      <c r="A155" s="134"/>
      <c r="B155" s="646"/>
      <c r="C155" s="647"/>
      <c r="D155" s="647"/>
      <c r="E155" s="648"/>
      <c r="F155" s="328"/>
      <c r="G155" s="649" t="s">
        <v>240</v>
      </c>
      <c r="H155" s="649"/>
      <c r="I155" s="649"/>
      <c r="J155" s="649"/>
      <c r="K155" s="649"/>
      <c r="L155" s="649"/>
      <c r="M155" s="649"/>
      <c r="N155" s="649"/>
      <c r="O155" s="649"/>
      <c r="P155" s="649"/>
      <c r="Q155" s="649"/>
      <c r="R155" s="649"/>
      <c r="S155" s="649"/>
      <c r="T155" s="649"/>
      <c r="U155" s="649"/>
      <c r="V155" s="649"/>
      <c r="W155" s="649"/>
      <c r="X155" s="649"/>
      <c r="Y155" s="649"/>
      <c r="Z155" s="649"/>
      <c r="AA155" s="649"/>
      <c r="AB155" s="649"/>
      <c r="AC155" s="649"/>
      <c r="AD155" s="649"/>
      <c r="AE155" s="649"/>
      <c r="AF155" s="649"/>
      <c r="AG155" s="649"/>
      <c r="AH155" s="649"/>
      <c r="AI155" s="649"/>
      <c r="AJ155" s="649"/>
      <c r="AK155" s="333"/>
      <c r="AL155" s="134"/>
      <c r="AM155" s="129" t="b">
        <v>0</v>
      </c>
    </row>
    <row r="156" spans="1:54" s="135" customFormat="1" ht="13.5" customHeight="1" thickBot="1">
      <c r="A156" s="134"/>
      <c r="B156" s="642" t="s">
        <v>241</v>
      </c>
      <c r="C156" s="596"/>
      <c r="D156" s="596"/>
      <c r="E156" s="643"/>
      <c r="F156" s="329"/>
      <c r="G156" s="658" t="s">
        <v>242</v>
      </c>
      <c r="H156" s="658"/>
      <c r="I156" s="658"/>
      <c r="J156" s="658"/>
      <c r="K156" s="658"/>
      <c r="L156" s="658"/>
      <c r="M156" s="658"/>
      <c r="N156" s="658"/>
      <c r="O156" s="658"/>
      <c r="P156" s="658"/>
      <c r="Q156" s="658"/>
      <c r="R156" s="658"/>
      <c r="S156" s="658"/>
      <c r="T156" s="658"/>
      <c r="U156" s="658"/>
      <c r="V156" s="658"/>
      <c r="W156" s="658"/>
      <c r="X156" s="658"/>
      <c r="Y156" s="658"/>
      <c r="Z156" s="658"/>
      <c r="AA156" s="658"/>
      <c r="AB156" s="658"/>
      <c r="AC156" s="658"/>
      <c r="AD156" s="658"/>
      <c r="AE156" s="658"/>
      <c r="AF156" s="658"/>
      <c r="AG156" s="658"/>
      <c r="AH156" s="658"/>
      <c r="AI156" s="658"/>
      <c r="AJ156" s="658"/>
      <c r="AK156" s="660"/>
      <c r="AL156" s="134"/>
      <c r="AM156" s="129" t="b">
        <v>1</v>
      </c>
      <c r="AN156"/>
      <c r="AO156"/>
    </row>
    <row r="157" spans="1:54" s="135" customFormat="1" ht="13.5" customHeight="1">
      <c r="A157" s="134"/>
      <c r="B157" s="644"/>
      <c r="C157" s="597"/>
      <c r="D157" s="597"/>
      <c r="E157" s="645"/>
      <c r="F157" s="323"/>
      <c r="G157" s="640" t="s">
        <v>243</v>
      </c>
      <c r="H157" s="640"/>
      <c r="I157" s="640"/>
      <c r="J157" s="640"/>
      <c r="K157" s="640"/>
      <c r="L157" s="640"/>
      <c r="M157" s="640"/>
      <c r="N157" s="640"/>
      <c r="O157" s="640"/>
      <c r="P157" s="640"/>
      <c r="Q157" s="640"/>
      <c r="R157" s="640"/>
      <c r="S157" s="640"/>
      <c r="T157" s="640"/>
      <c r="U157" s="640"/>
      <c r="V157" s="640"/>
      <c r="W157" s="640"/>
      <c r="X157" s="640"/>
      <c r="Y157" s="640"/>
      <c r="Z157" s="640"/>
      <c r="AA157" s="640"/>
      <c r="AB157" s="640"/>
      <c r="AC157" s="640"/>
      <c r="AD157" s="640"/>
      <c r="AE157" s="640"/>
      <c r="AF157" s="640"/>
      <c r="AG157" s="640"/>
      <c r="AH157" s="640"/>
      <c r="AI157" s="640"/>
      <c r="AJ157" s="640"/>
      <c r="AK157" s="324"/>
      <c r="AL157" s="134"/>
      <c r="AM157" s="129" t="b">
        <v>0</v>
      </c>
      <c r="AN157" s="573" t="s">
        <v>218</v>
      </c>
      <c r="AO157" s="574"/>
      <c r="AP157" s="574"/>
      <c r="AQ157" s="574"/>
      <c r="AR157" s="574"/>
      <c r="AS157" s="574"/>
      <c r="AT157" s="574"/>
      <c r="AU157" s="574"/>
      <c r="AV157" s="574"/>
      <c r="AW157" s="574"/>
      <c r="AX157" s="574"/>
      <c r="AY157" s="574"/>
      <c r="AZ157" s="574"/>
      <c r="BA157" s="575"/>
      <c r="BB157"/>
    </row>
    <row r="158" spans="1:54" s="135" customFormat="1" ht="13.5" customHeight="1" thickBot="1">
      <c r="A158" s="134"/>
      <c r="B158" s="644"/>
      <c r="C158" s="597"/>
      <c r="D158" s="597"/>
      <c r="E158" s="645"/>
      <c r="F158" s="323"/>
      <c r="G158" s="640" t="s">
        <v>244</v>
      </c>
      <c r="H158" s="640"/>
      <c r="I158" s="640"/>
      <c r="J158" s="640"/>
      <c r="K158" s="640"/>
      <c r="L158" s="640"/>
      <c r="M158" s="640"/>
      <c r="N158" s="640"/>
      <c r="O158" s="640"/>
      <c r="P158" s="640"/>
      <c r="Q158" s="640"/>
      <c r="R158" s="640"/>
      <c r="S158" s="640"/>
      <c r="T158" s="640"/>
      <c r="U158" s="640"/>
      <c r="V158" s="640"/>
      <c r="W158" s="640"/>
      <c r="X158" s="640"/>
      <c r="Y158" s="640"/>
      <c r="Z158" s="640"/>
      <c r="AA158" s="640"/>
      <c r="AB158" s="640"/>
      <c r="AC158" s="640"/>
      <c r="AD158" s="640"/>
      <c r="AE158" s="640"/>
      <c r="AF158" s="640"/>
      <c r="AG158" s="640"/>
      <c r="AH158" s="640"/>
      <c r="AI158" s="640"/>
      <c r="AJ158" s="640"/>
      <c r="AK158" s="324"/>
      <c r="AL158" s="134"/>
      <c r="AM158" s="129" t="b">
        <v>0</v>
      </c>
      <c r="AN158" s="895"/>
      <c r="AO158" s="896"/>
      <c r="AP158" s="896"/>
      <c r="AQ158" s="896"/>
      <c r="AR158" s="896"/>
      <c r="AS158" s="896"/>
      <c r="AT158" s="896"/>
      <c r="AU158" s="896"/>
      <c r="AV158" s="896"/>
      <c r="AW158" s="896"/>
      <c r="AX158" s="896"/>
      <c r="AY158" s="896"/>
      <c r="AZ158" s="896"/>
      <c r="BA158" s="897"/>
      <c r="BB158"/>
    </row>
    <row r="159" spans="1:54" s="135" customFormat="1" ht="13.5" customHeight="1" thickBot="1">
      <c r="A159" s="134"/>
      <c r="B159" s="646"/>
      <c r="C159" s="647"/>
      <c r="D159" s="647"/>
      <c r="E159" s="648"/>
      <c r="F159" s="286"/>
      <c r="G159" s="659" t="s">
        <v>245</v>
      </c>
      <c r="H159" s="659"/>
      <c r="I159" s="659"/>
      <c r="J159" s="659"/>
      <c r="K159" s="659"/>
      <c r="L159" s="659"/>
      <c r="M159" s="659"/>
      <c r="N159" s="659"/>
      <c r="O159" s="659"/>
      <c r="P159" s="659"/>
      <c r="Q159" s="659"/>
      <c r="R159" s="659"/>
      <c r="S159" s="659"/>
      <c r="T159" s="659"/>
      <c r="U159" s="659"/>
      <c r="V159" s="659"/>
      <c r="W159" s="659"/>
      <c r="X159" s="659"/>
      <c r="Y159" s="659"/>
      <c r="Z159" s="659"/>
      <c r="AA159" s="659"/>
      <c r="AB159" s="659"/>
      <c r="AC159" s="659"/>
      <c r="AD159" s="659"/>
      <c r="AE159" s="659"/>
      <c r="AF159" s="659"/>
      <c r="AG159" s="659"/>
      <c r="AH159" s="659"/>
      <c r="AI159" s="659"/>
      <c r="AJ159" s="659"/>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7"/>
      <c r="C162" s="668"/>
      <c r="D162" s="668"/>
      <c r="E162" s="668"/>
      <c r="F162" s="668"/>
      <c r="G162" s="668"/>
      <c r="H162" s="668"/>
      <c r="I162" s="668"/>
      <c r="J162" s="668"/>
      <c r="K162" s="668"/>
      <c r="L162" s="668"/>
      <c r="M162" s="668"/>
      <c r="N162" s="668"/>
      <c r="O162" s="668"/>
      <c r="P162" s="668"/>
      <c r="Q162" s="668"/>
      <c r="R162" s="668"/>
      <c r="S162" s="668"/>
      <c r="T162" s="668"/>
      <c r="U162" s="668"/>
      <c r="V162" s="668"/>
      <c r="W162" s="668"/>
      <c r="X162" s="668"/>
      <c r="Y162" s="668"/>
      <c r="Z162" s="668"/>
      <c r="AA162" s="668"/>
      <c r="AB162" s="668"/>
      <c r="AC162" s="668"/>
      <c r="AD162" s="668"/>
      <c r="AE162" s="668"/>
      <c r="AF162" s="668"/>
      <c r="AG162" s="668"/>
      <c r="AH162" s="668"/>
      <c r="AI162" s="668"/>
      <c r="AJ162" s="668"/>
      <c r="AK162" s="669"/>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5" t="s">
        <v>249</v>
      </c>
      <c r="D165" s="625"/>
      <c r="E165" s="625"/>
      <c r="F165" s="625"/>
      <c r="G165" s="625"/>
      <c r="H165" s="625"/>
      <c r="I165" s="625"/>
      <c r="J165" s="625"/>
      <c r="K165" s="625"/>
      <c r="L165" s="625"/>
      <c r="M165" s="625"/>
      <c r="N165" s="625"/>
      <c r="O165" s="625"/>
      <c r="P165" s="625"/>
      <c r="Q165" s="625"/>
      <c r="R165" s="625"/>
      <c r="S165" s="625"/>
      <c r="T165" s="625"/>
      <c r="U165" s="625"/>
      <c r="V165" s="625"/>
      <c r="W165" s="625"/>
      <c r="X165" s="625"/>
      <c r="Y165" s="625"/>
      <c r="Z165" s="625"/>
      <c r="AA165" s="625"/>
      <c r="AB165" s="625"/>
      <c r="AC165" s="625"/>
      <c r="AD165" s="625"/>
      <c r="AE165" s="625"/>
      <c r="AF165" s="625"/>
      <c r="AG165" s="625"/>
      <c r="AH165" s="625"/>
      <c r="AI165" s="625"/>
      <c r="AJ165" s="625"/>
      <c r="AK165" s="625"/>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7" t="s">
        <v>251</v>
      </c>
      <c r="D168" s="687"/>
      <c r="E168" s="687"/>
      <c r="F168" s="687"/>
      <c r="G168" s="687"/>
      <c r="H168" s="687"/>
      <c r="I168" s="687"/>
      <c r="J168" s="687"/>
      <c r="K168" s="687"/>
      <c r="L168" s="687"/>
      <c r="M168" s="687"/>
      <c r="N168" s="687"/>
      <c r="O168" s="687"/>
      <c r="P168" s="687"/>
      <c r="Q168" s="687"/>
      <c r="R168" s="687"/>
      <c r="S168" s="687"/>
      <c r="T168" s="687"/>
      <c r="U168" s="687"/>
      <c r="V168" s="687"/>
      <c r="W168" s="687"/>
      <c r="X168" s="687"/>
      <c r="Y168" s="687"/>
      <c r="Z168" s="687"/>
      <c r="AA168" s="687"/>
      <c r="AB168" s="687"/>
      <c r="AC168" s="687"/>
      <c r="AD168" s="687"/>
      <c r="AE168" s="687"/>
      <c r="AF168" s="687"/>
      <c r="AG168" s="687"/>
      <c r="AH168" s="687"/>
      <c r="AI168" s="687"/>
      <c r="AJ168" s="687"/>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1">
        <v>7</v>
      </c>
      <c r="F170" s="682"/>
      <c r="G170" s="353" t="s">
        <v>253</v>
      </c>
      <c r="H170" s="681" t="s">
        <v>2308</v>
      </c>
      <c r="I170" s="682"/>
      <c r="J170" s="353" t="s">
        <v>254</v>
      </c>
      <c r="K170" s="681" t="s">
        <v>2308</v>
      </c>
      <c r="L170" s="682"/>
      <c r="M170" s="353" t="s">
        <v>255</v>
      </c>
      <c r="N170" s="350"/>
      <c r="O170" s="683" t="s">
        <v>12</v>
      </c>
      <c r="P170" s="683"/>
      <c r="Q170" s="683"/>
      <c r="R170" s="674" t="str">
        <f>IF(H7="","",H7)</f>
        <v>○○ケアサービス</v>
      </c>
      <c r="S170" s="674"/>
      <c r="T170" s="674"/>
      <c r="U170" s="674"/>
      <c r="V170" s="674"/>
      <c r="W170" s="674"/>
      <c r="X170" s="674"/>
      <c r="Y170" s="674"/>
      <c r="Z170" s="674"/>
      <c r="AA170" s="674"/>
      <c r="AB170" s="674"/>
      <c r="AC170" s="674"/>
      <c r="AD170" s="674"/>
      <c r="AE170" s="674"/>
      <c r="AF170" s="674"/>
      <c r="AG170" s="674"/>
      <c r="AH170" s="674"/>
      <c r="AI170" s="674"/>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0" t="s">
        <v>256</v>
      </c>
      <c r="P171" s="690"/>
      <c r="Q171" s="690"/>
      <c r="R171" s="691" t="s">
        <v>25</v>
      </c>
      <c r="S171" s="691"/>
      <c r="T171" s="680" t="s">
        <v>2309</v>
      </c>
      <c r="U171" s="680"/>
      <c r="V171" s="680"/>
      <c r="W171" s="680"/>
      <c r="X171" s="680"/>
      <c r="Y171" s="679" t="s">
        <v>27</v>
      </c>
      <c r="Z171" s="679"/>
      <c r="AA171" s="680" t="s">
        <v>2310</v>
      </c>
      <c r="AB171" s="680"/>
      <c r="AC171" s="680"/>
      <c r="AD171" s="680"/>
      <c r="AE171" s="680"/>
      <c r="AF171" s="680"/>
      <c r="AG171" s="680"/>
      <c r="AH171" s="680"/>
      <c r="AI171" s="680"/>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4">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3" t="s">
        <v>74</v>
      </c>
      <c r="C178" s="653"/>
      <c r="D178" s="653"/>
      <c r="E178" s="653"/>
      <c r="F178" s="653"/>
      <c r="G178" s="653"/>
      <c r="H178" s="653"/>
      <c r="I178" s="653"/>
      <c r="J178" s="653"/>
      <c r="K178" s="653"/>
      <c r="L178" s="653"/>
      <c r="M178" s="653"/>
      <c r="N178" s="653"/>
      <c r="O178" s="653"/>
      <c r="P178" s="653"/>
      <c r="Q178" s="653"/>
      <c r="R178" s="653"/>
      <c r="S178" s="653"/>
      <c r="T178" s="653"/>
      <c r="U178" s="653"/>
      <c r="V178" s="653"/>
      <c r="W178" s="653"/>
      <c r="X178" s="653"/>
      <c r="Y178" s="653"/>
      <c r="Z178" s="653"/>
      <c r="AA178" s="653"/>
      <c r="AB178" s="653"/>
      <c r="AC178" s="653"/>
      <c r="AD178" s="653"/>
      <c r="AE178" s="653"/>
      <c r="AF178" s="653"/>
      <c r="AG178" s="653"/>
      <c r="AH178" s="653"/>
      <c r="AI178" s="653"/>
      <c r="AJ178" s="653"/>
      <c r="AK178" s="653"/>
      <c r="AL178" s="130"/>
    </row>
    <row r="179" spans="1:39">
      <c r="A179" s="130"/>
      <c r="B179" s="670" t="s">
        <v>262</v>
      </c>
      <c r="C179" s="661" t="s">
        <v>263</v>
      </c>
      <c r="D179" s="662"/>
      <c r="E179" s="662"/>
      <c r="F179" s="662"/>
      <c r="G179" s="662"/>
      <c r="H179" s="662"/>
      <c r="I179" s="662"/>
      <c r="J179" s="662"/>
      <c r="K179" s="662"/>
      <c r="L179" s="662"/>
      <c r="M179" s="662"/>
      <c r="N179" s="662"/>
      <c r="O179" s="662"/>
      <c r="P179" s="662"/>
      <c r="Q179" s="662"/>
      <c r="R179" s="662"/>
      <c r="S179" s="662"/>
      <c r="T179" s="662"/>
      <c r="U179" s="662"/>
      <c r="V179" s="662"/>
      <c r="W179" s="662"/>
      <c r="X179" s="662"/>
      <c r="Y179" s="662"/>
      <c r="Z179" s="662"/>
      <c r="AA179" s="662"/>
      <c r="AB179" s="662"/>
      <c r="AC179" s="662"/>
      <c r="AD179" s="662"/>
      <c r="AE179" s="662"/>
      <c r="AF179" s="662"/>
      <c r="AG179" s="662"/>
      <c r="AH179" s="662"/>
      <c r="AI179" s="662"/>
      <c r="AJ179" s="663"/>
      <c r="AK179" s="362" t="str">
        <f>Y21</f>
        <v>×</v>
      </c>
      <c r="AL179" s="130"/>
    </row>
    <row r="180" spans="1:39">
      <c r="A180" s="130"/>
      <c r="B180" s="671"/>
      <c r="C180" s="684" t="s">
        <v>264</v>
      </c>
      <c r="D180" s="685"/>
      <c r="E180" s="685"/>
      <c r="F180" s="685"/>
      <c r="G180" s="685"/>
      <c r="H180" s="685"/>
      <c r="I180" s="685"/>
      <c r="J180" s="685"/>
      <c r="K180" s="685"/>
      <c r="L180" s="685"/>
      <c r="M180" s="685"/>
      <c r="N180" s="685"/>
      <c r="O180" s="685"/>
      <c r="P180" s="685"/>
      <c r="Q180" s="685"/>
      <c r="R180" s="685"/>
      <c r="S180" s="685"/>
      <c r="T180" s="685"/>
      <c r="U180" s="685"/>
      <c r="V180" s="685"/>
      <c r="W180" s="685"/>
      <c r="X180" s="685"/>
      <c r="Y180" s="685"/>
      <c r="Z180" s="685"/>
      <c r="AA180" s="685"/>
      <c r="AB180" s="685"/>
      <c r="AC180" s="685"/>
      <c r="AD180" s="685"/>
      <c r="AE180" s="685"/>
      <c r="AF180" s="685"/>
      <c r="AG180" s="685"/>
      <c r="AH180" s="685"/>
      <c r="AI180" s="685"/>
      <c r="AJ180" s="686"/>
      <c r="AK180" s="362" t="str">
        <f>IF(Y25="○","○",IF(AA25="○","○",""))</f>
        <v>○</v>
      </c>
      <c r="AL180" s="130"/>
    </row>
    <row r="181" spans="1:39">
      <c r="A181" s="130"/>
      <c r="B181" s="363" t="s">
        <v>265</v>
      </c>
      <c r="C181" s="664" t="s">
        <v>266</v>
      </c>
      <c r="D181" s="665"/>
      <c r="E181" s="665"/>
      <c r="F181" s="665"/>
      <c r="G181" s="665"/>
      <c r="H181" s="665"/>
      <c r="I181" s="665"/>
      <c r="J181" s="665"/>
      <c r="K181" s="665"/>
      <c r="L181" s="665"/>
      <c r="M181" s="665"/>
      <c r="N181" s="665"/>
      <c r="O181" s="665"/>
      <c r="P181" s="665"/>
      <c r="Q181" s="665"/>
      <c r="R181" s="665"/>
      <c r="S181" s="665"/>
      <c r="T181" s="665"/>
      <c r="U181" s="665"/>
      <c r="V181" s="665"/>
      <c r="W181" s="665"/>
      <c r="X181" s="665"/>
      <c r="Y181" s="665"/>
      <c r="Z181" s="665"/>
      <c r="AA181" s="665"/>
      <c r="AB181" s="665"/>
      <c r="AC181" s="665"/>
      <c r="AD181" s="665"/>
      <c r="AE181" s="665"/>
      <c r="AF181" s="665"/>
      <c r="AG181" s="665"/>
      <c r="AH181" s="665"/>
      <c r="AI181" s="665"/>
      <c r="AJ181" s="666"/>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3" t="s">
        <v>267</v>
      </c>
      <c r="C183" s="653"/>
      <c r="D183" s="653"/>
      <c r="E183" s="653"/>
      <c r="F183" s="653"/>
      <c r="G183" s="653"/>
      <c r="H183" s="653"/>
      <c r="I183" s="653"/>
      <c r="J183" s="653"/>
      <c r="K183" s="653"/>
      <c r="L183" s="653"/>
      <c r="M183" s="653"/>
      <c r="N183" s="653"/>
      <c r="O183" s="653"/>
      <c r="P183" s="653"/>
      <c r="Q183" s="653"/>
      <c r="R183" s="653"/>
      <c r="S183" s="653"/>
      <c r="T183" s="653"/>
      <c r="U183" s="653"/>
      <c r="V183" s="653"/>
      <c r="W183" s="653"/>
      <c r="X183" s="653"/>
      <c r="Y183" s="653"/>
      <c r="Z183" s="653"/>
      <c r="AA183" s="653"/>
      <c r="AB183" s="653"/>
      <c r="AC183" s="653"/>
      <c r="AD183" s="653"/>
      <c r="AE183" s="653"/>
      <c r="AF183" s="653"/>
      <c r="AG183" s="653"/>
      <c r="AH183" s="653"/>
      <c r="AI183" s="653"/>
      <c r="AJ183" s="653"/>
      <c r="AK183" s="653"/>
      <c r="AL183" s="130"/>
    </row>
    <row r="184" spans="1:39" ht="13.5" customHeight="1">
      <c r="A184" s="130"/>
      <c r="B184" s="364" t="s">
        <v>262</v>
      </c>
      <c r="C184" s="661" t="s">
        <v>268</v>
      </c>
      <c r="D184" s="662"/>
      <c r="E184" s="662"/>
      <c r="F184" s="662"/>
      <c r="G184" s="662"/>
      <c r="H184" s="662"/>
      <c r="I184" s="870"/>
      <c r="J184" s="675" t="s">
        <v>269</v>
      </c>
      <c r="K184" s="675"/>
      <c r="L184" s="675"/>
      <c r="M184" s="675"/>
      <c r="N184" s="675"/>
      <c r="O184" s="675"/>
      <c r="P184" s="675"/>
      <c r="Q184" s="675"/>
      <c r="R184" s="675"/>
      <c r="S184" s="675"/>
      <c r="T184" s="675"/>
      <c r="U184" s="675"/>
      <c r="V184" s="675"/>
      <c r="W184" s="675"/>
      <c r="X184" s="675"/>
      <c r="Y184" s="675"/>
      <c r="Z184" s="675"/>
      <c r="AA184" s="675"/>
      <c r="AB184" s="675"/>
      <c r="AC184" s="675"/>
      <c r="AD184" s="675"/>
      <c r="AE184" s="675"/>
      <c r="AF184" s="675"/>
      <c r="AG184" s="675"/>
      <c r="AH184" s="675"/>
      <c r="AI184" s="675"/>
      <c r="AJ184" s="676"/>
      <c r="AK184" s="362" t="str">
        <f>AH61</f>
        <v>×</v>
      </c>
      <c r="AL184" s="130"/>
    </row>
    <row r="185" spans="1:39" ht="27.75" customHeight="1">
      <c r="A185" s="130"/>
      <c r="B185" s="639" t="s">
        <v>265</v>
      </c>
      <c r="C185" s="675" t="s">
        <v>270</v>
      </c>
      <c r="D185" s="675"/>
      <c r="E185" s="675"/>
      <c r="F185" s="675"/>
      <c r="G185" s="675"/>
      <c r="H185" s="675"/>
      <c r="I185" s="675"/>
      <c r="J185" s="677" t="s">
        <v>271</v>
      </c>
      <c r="K185" s="677"/>
      <c r="L185" s="677"/>
      <c r="M185" s="677"/>
      <c r="N185" s="677"/>
      <c r="O185" s="677"/>
      <c r="P185" s="677"/>
      <c r="Q185" s="677"/>
      <c r="R185" s="677"/>
      <c r="S185" s="677"/>
      <c r="T185" s="677"/>
      <c r="U185" s="677"/>
      <c r="V185" s="677"/>
      <c r="W185" s="677"/>
      <c r="X185" s="677"/>
      <c r="Y185" s="677"/>
      <c r="Z185" s="677"/>
      <c r="AA185" s="677"/>
      <c r="AB185" s="677"/>
      <c r="AC185" s="677"/>
      <c r="AD185" s="677"/>
      <c r="AE185" s="677"/>
      <c r="AF185" s="677"/>
      <c r="AG185" s="677"/>
      <c r="AH185" s="677"/>
      <c r="AI185" s="677"/>
      <c r="AJ185" s="678"/>
      <c r="AK185" s="362" t="str">
        <f>AB67</f>
        <v>○</v>
      </c>
      <c r="AL185" s="130"/>
    </row>
    <row r="186" spans="1:39" ht="27" customHeight="1">
      <c r="A186" s="130"/>
      <c r="B186" s="639"/>
      <c r="C186" s="675"/>
      <c r="D186" s="675"/>
      <c r="E186" s="675"/>
      <c r="F186" s="675"/>
      <c r="G186" s="675"/>
      <c r="H186" s="675"/>
      <c r="I186" s="675"/>
      <c r="J186" s="677" t="s">
        <v>272</v>
      </c>
      <c r="K186" s="677"/>
      <c r="L186" s="677"/>
      <c r="M186" s="677"/>
      <c r="N186" s="677"/>
      <c r="O186" s="677"/>
      <c r="P186" s="677"/>
      <c r="Q186" s="677"/>
      <c r="R186" s="677"/>
      <c r="S186" s="677"/>
      <c r="T186" s="677"/>
      <c r="U186" s="677"/>
      <c r="V186" s="677"/>
      <c r="W186" s="677"/>
      <c r="X186" s="677"/>
      <c r="Y186" s="677"/>
      <c r="Z186" s="677"/>
      <c r="AA186" s="677"/>
      <c r="AB186" s="677"/>
      <c r="AC186" s="677"/>
      <c r="AD186" s="677"/>
      <c r="AE186" s="677"/>
      <c r="AF186" s="677"/>
      <c r="AG186" s="677"/>
      <c r="AH186" s="677"/>
      <c r="AI186" s="677"/>
      <c r="AJ186" s="678"/>
      <c r="AK186" s="362" t="str">
        <f>AC71</f>
        <v>○</v>
      </c>
      <c r="AL186" s="130"/>
    </row>
    <row r="187" spans="1:39">
      <c r="A187" s="130"/>
      <c r="B187" s="639"/>
      <c r="C187" s="675"/>
      <c r="D187" s="675"/>
      <c r="E187" s="675"/>
      <c r="F187" s="675"/>
      <c r="G187" s="675"/>
      <c r="H187" s="675"/>
      <c r="I187" s="675"/>
      <c r="J187" s="675" t="s">
        <v>273</v>
      </c>
      <c r="K187" s="675"/>
      <c r="L187" s="675"/>
      <c r="M187" s="675"/>
      <c r="N187" s="675"/>
      <c r="O187" s="675"/>
      <c r="P187" s="675"/>
      <c r="Q187" s="675"/>
      <c r="R187" s="675"/>
      <c r="S187" s="675"/>
      <c r="T187" s="675"/>
      <c r="U187" s="675"/>
      <c r="V187" s="675"/>
      <c r="W187" s="675"/>
      <c r="X187" s="675"/>
      <c r="Y187" s="675"/>
      <c r="Z187" s="675"/>
      <c r="AA187" s="675"/>
      <c r="AB187" s="675"/>
      <c r="AC187" s="675"/>
      <c r="AD187" s="675"/>
      <c r="AE187" s="675"/>
      <c r="AF187" s="675"/>
      <c r="AG187" s="675"/>
      <c r="AH187" s="675"/>
      <c r="AI187" s="675"/>
      <c r="AJ187" s="676"/>
      <c r="AK187" s="362" t="str">
        <f>AI74</f>
        <v>○</v>
      </c>
      <c r="AL187" s="130"/>
    </row>
    <row r="188" spans="1:39">
      <c r="A188" s="130"/>
      <c r="B188" s="639"/>
      <c r="C188" s="675"/>
      <c r="D188" s="675"/>
      <c r="E188" s="675"/>
      <c r="F188" s="675"/>
      <c r="G188" s="675"/>
      <c r="H188" s="675"/>
      <c r="I188" s="675"/>
      <c r="J188" s="677" t="s">
        <v>274</v>
      </c>
      <c r="K188" s="677"/>
      <c r="L188" s="677"/>
      <c r="M188" s="677"/>
      <c r="N188" s="677"/>
      <c r="O188" s="677"/>
      <c r="P188" s="677"/>
      <c r="Q188" s="677"/>
      <c r="R188" s="677"/>
      <c r="S188" s="677"/>
      <c r="T188" s="677"/>
      <c r="U188" s="677"/>
      <c r="V188" s="677"/>
      <c r="W188" s="677"/>
      <c r="X188" s="677"/>
      <c r="Y188" s="677"/>
      <c r="Z188" s="677"/>
      <c r="AA188" s="677"/>
      <c r="AB188" s="677"/>
      <c r="AC188" s="677"/>
      <c r="AD188" s="677"/>
      <c r="AE188" s="677"/>
      <c r="AF188" s="677"/>
      <c r="AG188" s="677"/>
      <c r="AH188" s="677"/>
      <c r="AI188" s="677"/>
      <c r="AJ188" s="678"/>
      <c r="AK188" s="362" t="str">
        <f>AI78</f>
        <v>○</v>
      </c>
      <c r="AL188" s="130"/>
    </row>
    <row r="189" spans="1:39" ht="25.5" customHeight="1">
      <c r="A189" s="130"/>
      <c r="B189" s="639" t="s">
        <v>275</v>
      </c>
      <c r="C189" s="627" t="s">
        <v>276</v>
      </c>
      <c r="D189" s="627"/>
      <c r="E189" s="627"/>
      <c r="F189" s="627"/>
      <c r="G189" s="627"/>
      <c r="H189" s="627"/>
      <c r="I189" s="627"/>
      <c r="J189" s="628" t="s">
        <v>277</v>
      </c>
      <c r="K189" s="628"/>
      <c r="L189" s="628"/>
      <c r="M189" s="628"/>
      <c r="N189" s="628"/>
      <c r="O189" s="628"/>
      <c r="P189" s="628"/>
      <c r="Q189" s="628"/>
      <c r="R189" s="628"/>
      <c r="S189" s="628"/>
      <c r="T189" s="628"/>
      <c r="U189" s="628"/>
      <c r="V189" s="628"/>
      <c r="W189" s="628"/>
      <c r="X189" s="628"/>
      <c r="Y189" s="628"/>
      <c r="Z189" s="628"/>
      <c r="AA189" s="628"/>
      <c r="AB189" s="628"/>
      <c r="AC189" s="628"/>
      <c r="AD189" s="628"/>
      <c r="AE189" s="628"/>
      <c r="AF189" s="628"/>
      <c r="AG189" s="628"/>
      <c r="AH189" s="628"/>
      <c r="AI189" s="628"/>
      <c r="AJ189" s="629"/>
      <c r="AK189" s="362" t="str">
        <f>IF(AM82=TRUE,"",IF(AI84="該当",IF(AND(T89="○",T95="○"),"○","×"),""))</f>
        <v/>
      </c>
      <c r="AL189" s="130"/>
      <c r="AM189" s="293"/>
    </row>
    <row r="190" spans="1:39" ht="25.5" customHeight="1">
      <c r="A190" s="130"/>
      <c r="B190" s="639"/>
      <c r="C190" s="627"/>
      <c r="D190" s="627"/>
      <c r="E190" s="627"/>
      <c r="F190" s="627"/>
      <c r="G190" s="627"/>
      <c r="H190" s="627"/>
      <c r="I190" s="627"/>
      <c r="J190" s="628" t="s">
        <v>278</v>
      </c>
      <c r="K190" s="628"/>
      <c r="L190" s="628"/>
      <c r="M190" s="628"/>
      <c r="N190" s="628"/>
      <c r="O190" s="628"/>
      <c r="P190" s="628"/>
      <c r="Q190" s="628"/>
      <c r="R190" s="628"/>
      <c r="S190" s="628"/>
      <c r="T190" s="628"/>
      <c r="U190" s="628"/>
      <c r="V190" s="628"/>
      <c r="W190" s="628"/>
      <c r="X190" s="628"/>
      <c r="Y190" s="628"/>
      <c r="Z190" s="628"/>
      <c r="AA190" s="628"/>
      <c r="AB190" s="628"/>
      <c r="AC190" s="628"/>
      <c r="AD190" s="628"/>
      <c r="AE190" s="628"/>
      <c r="AF190" s="628"/>
      <c r="AG190" s="628"/>
      <c r="AH190" s="628"/>
      <c r="AI190" s="628"/>
      <c r="AJ190" s="629"/>
      <c r="AK190" s="362" t="str">
        <f>IF(AM82=TRUE,"",IF(AI86="該当",IF(OR(T89="○",T95="○"),"○","×"),""))</f>
        <v/>
      </c>
      <c r="AL190" s="130"/>
    </row>
    <row r="191" spans="1:39" ht="15" customHeight="1">
      <c r="A191" s="130"/>
      <c r="B191" s="365" t="s">
        <v>279</v>
      </c>
      <c r="C191" s="627" t="s">
        <v>280</v>
      </c>
      <c r="D191" s="627"/>
      <c r="E191" s="627"/>
      <c r="F191" s="627"/>
      <c r="G191" s="627"/>
      <c r="H191" s="627"/>
      <c r="I191" s="627"/>
      <c r="J191" s="628" t="s">
        <v>281</v>
      </c>
      <c r="K191" s="628"/>
      <c r="L191" s="628"/>
      <c r="M191" s="628"/>
      <c r="N191" s="628"/>
      <c r="O191" s="628"/>
      <c r="P191" s="628"/>
      <c r="Q191" s="628"/>
      <c r="R191" s="628"/>
      <c r="S191" s="628"/>
      <c r="T191" s="628"/>
      <c r="U191" s="628"/>
      <c r="V191" s="628"/>
      <c r="W191" s="628"/>
      <c r="X191" s="628"/>
      <c r="Y191" s="628"/>
      <c r="Z191" s="628"/>
      <c r="AA191" s="628"/>
      <c r="AB191" s="628"/>
      <c r="AC191" s="628"/>
      <c r="AD191" s="628"/>
      <c r="AE191" s="628"/>
      <c r="AF191" s="628"/>
      <c r="AG191" s="628"/>
      <c r="AH191" s="628"/>
      <c r="AI191" s="628"/>
      <c r="AJ191" s="629"/>
      <c r="AK191" s="362" t="str">
        <f>S107</f>
        <v/>
      </c>
      <c r="AL191" s="130"/>
    </row>
    <row r="192" spans="1:39" ht="37.5" customHeight="1">
      <c r="A192" s="130"/>
      <c r="B192" s="365" t="s">
        <v>282</v>
      </c>
      <c r="C192" s="627" t="s">
        <v>283</v>
      </c>
      <c r="D192" s="627"/>
      <c r="E192" s="627"/>
      <c r="F192" s="627"/>
      <c r="G192" s="627"/>
      <c r="H192" s="627"/>
      <c r="I192" s="627"/>
      <c r="J192" s="628" t="s">
        <v>284</v>
      </c>
      <c r="K192" s="628"/>
      <c r="L192" s="628"/>
      <c r="M192" s="628"/>
      <c r="N192" s="628"/>
      <c r="O192" s="628"/>
      <c r="P192" s="628"/>
      <c r="Q192" s="628"/>
      <c r="R192" s="628"/>
      <c r="S192" s="628"/>
      <c r="T192" s="628"/>
      <c r="U192" s="628"/>
      <c r="V192" s="628"/>
      <c r="W192" s="628"/>
      <c r="X192" s="628"/>
      <c r="Y192" s="628"/>
      <c r="Z192" s="628"/>
      <c r="AA192" s="628"/>
      <c r="AB192" s="628"/>
      <c r="AC192" s="628"/>
      <c r="AD192" s="628"/>
      <c r="AE192" s="628"/>
      <c r="AF192" s="628"/>
      <c r="AG192" s="628"/>
      <c r="AH192" s="628"/>
      <c r="AI192" s="628"/>
      <c r="AJ192" s="629"/>
      <c r="AK192" s="362" t="str">
        <f>IF(OR(AND(S117&lt;&gt;"×",S118&lt;&gt;"×",S119&lt;&gt;"×"),AK121="○"),"○","×")</f>
        <v>○</v>
      </c>
      <c r="AL192" s="130"/>
    </row>
    <row r="193" spans="1:38">
      <c r="A193" s="130"/>
      <c r="B193" s="366" t="s">
        <v>285</v>
      </c>
      <c r="C193" s="672" t="s">
        <v>286</v>
      </c>
      <c r="D193" s="672"/>
      <c r="E193" s="672"/>
      <c r="F193" s="672"/>
      <c r="G193" s="672"/>
      <c r="H193" s="672"/>
      <c r="I193" s="672"/>
      <c r="J193" s="672" t="s">
        <v>287</v>
      </c>
      <c r="K193" s="672"/>
      <c r="L193" s="672"/>
      <c r="M193" s="672"/>
      <c r="N193" s="672"/>
      <c r="O193" s="672"/>
      <c r="P193" s="672"/>
      <c r="Q193" s="672"/>
      <c r="R193" s="672"/>
      <c r="S193" s="672"/>
      <c r="T193" s="672"/>
      <c r="U193" s="672"/>
      <c r="V193" s="672"/>
      <c r="W193" s="672"/>
      <c r="X193" s="672"/>
      <c r="Y193" s="672"/>
      <c r="Z193" s="672"/>
      <c r="AA193" s="672"/>
      <c r="AB193" s="672"/>
      <c r="AC193" s="672"/>
      <c r="AD193" s="672"/>
      <c r="AE193" s="672"/>
      <c r="AF193" s="672"/>
      <c r="AG193" s="672"/>
      <c r="AH193" s="672"/>
      <c r="AI193" s="672"/>
      <c r="AJ193" s="673"/>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7"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30" customWidth="1"/>
    <col min="30" max="30" width="0.109375" customWidth="1"/>
    <col min="31" max="32" width="22.77734375" hidden="1" customWidth="1"/>
    <col min="33" max="33" width="21.4414062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1" t="str">
        <f>IF(基本情報入力シート!C32="","",基本情報入力シート!C32)</f>
        <v>○○市</v>
      </c>
      <c r="AC1" s="961"/>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0" t="s">
        <v>291</v>
      </c>
      <c r="C7" s="990"/>
      <c r="D7" s="967"/>
      <c r="E7" s="967"/>
      <c r="F7" s="967"/>
      <c r="G7" s="967"/>
      <c r="H7" s="967"/>
      <c r="I7" s="967"/>
      <c r="J7" s="967"/>
      <c r="K7" s="967"/>
      <c r="L7" s="967"/>
      <c r="M7" s="968"/>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69"/>
      <c r="C8" s="970"/>
      <c r="D8" s="967" t="s">
        <v>293</v>
      </c>
      <c r="E8" s="967"/>
      <c r="F8" s="967"/>
      <c r="G8" s="967"/>
      <c r="H8" s="967"/>
      <c r="I8" s="967"/>
      <c r="J8" s="967"/>
      <c r="K8" s="967"/>
      <c r="L8" s="967"/>
      <c r="M8" s="968"/>
      <c r="N8" s="403">
        <f>IFERROR(SUMIFS(AB:AB,Q:Q,"ベア加算なし",Z:Z,"ベア加算"),"")</f>
        <v>1177000</v>
      </c>
      <c r="O8" s="400" t="s">
        <v>79</v>
      </c>
      <c r="P8" s="131"/>
      <c r="Q8" s="131"/>
      <c r="R8" s="958" t="s">
        <v>294</v>
      </c>
      <c r="S8" s="958" t="s">
        <v>295</v>
      </c>
      <c r="T8" s="958"/>
      <c r="U8" s="959"/>
      <c r="V8" s="404">
        <f>SUM(W$16:W$115)</f>
        <v>5</v>
      </c>
      <c r="W8" s="956" t="str">
        <f>IF(AE7="特定加算なし","",IF(V8&gt;=V9,"○","×"))</f>
        <v>○</v>
      </c>
      <c r="X8" s="954" t="s">
        <v>296</v>
      </c>
      <c r="Y8" s="955"/>
      <c r="Z8" s="955"/>
      <c r="AA8" s="955"/>
      <c r="AB8" s="955"/>
      <c r="AG8" s="396"/>
    </row>
    <row r="9" spans="1:33" ht="25.5" customHeight="1" thickBot="1">
      <c r="A9" s="131"/>
      <c r="B9" s="968" t="s">
        <v>297</v>
      </c>
      <c r="C9" s="991"/>
      <c r="D9" s="991"/>
      <c r="E9" s="991"/>
      <c r="F9" s="991"/>
      <c r="G9" s="991"/>
      <c r="H9" s="991"/>
      <c r="I9" s="991"/>
      <c r="J9" s="991"/>
      <c r="K9" s="991"/>
      <c r="L9" s="991"/>
      <c r="M9" s="992"/>
      <c r="N9" s="405">
        <f>IFERROR(SUM(AB$16:AB$115,T$16:T$115,X$16:Y$115),"")</f>
        <v>8187945.5564930867</v>
      </c>
      <c r="O9" s="400" t="s">
        <v>79</v>
      </c>
      <c r="P9" s="131"/>
      <c r="Q9" s="131"/>
      <c r="R9" s="958"/>
      <c r="S9" s="958" t="s">
        <v>298</v>
      </c>
      <c r="T9" s="958"/>
      <c r="U9" s="959"/>
      <c r="V9" s="406">
        <f>SUM(AD$16:AD$115)</f>
        <v>5</v>
      </c>
      <c r="W9" s="957"/>
      <c r="X9" s="954"/>
      <c r="Y9" s="955"/>
      <c r="Z9" s="955"/>
      <c r="AA9" s="955"/>
      <c r="AB9" s="955"/>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3" t="s">
        <v>299</v>
      </c>
      <c r="C11" s="953"/>
      <c r="D11" s="953"/>
      <c r="E11" s="953"/>
      <c r="F11" s="953"/>
      <c r="G11" s="953"/>
      <c r="H11" s="953"/>
      <c r="I11" s="953"/>
      <c r="J11" s="953"/>
      <c r="K11" s="953"/>
      <c r="L11" s="953"/>
      <c r="M11" s="953"/>
      <c r="N11" s="953"/>
      <c r="O11" s="953"/>
      <c r="P11" s="953"/>
      <c r="Q11" s="953"/>
      <c r="R11" s="953"/>
      <c r="S11" s="953"/>
      <c r="T11" s="953"/>
      <c r="U11" s="953"/>
      <c r="V11" s="953"/>
      <c r="W11" s="953"/>
      <c r="X11" s="953"/>
      <c r="Y11" s="408"/>
      <c r="Z11" s="408"/>
      <c r="AA11" s="408"/>
      <c r="AB11" s="408"/>
      <c r="AC11" s="408"/>
    </row>
    <row r="12" spans="1:33" ht="24" customHeight="1" thickBot="1">
      <c r="A12" s="978"/>
      <c r="B12" s="981" t="s">
        <v>300</v>
      </c>
      <c r="C12" s="982"/>
      <c r="D12" s="982"/>
      <c r="E12" s="982"/>
      <c r="F12" s="982"/>
      <c r="G12" s="982"/>
      <c r="H12" s="982"/>
      <c r="I12" s="983"/>
      <c r="J12" s="971" t="s">
        <v>301</v>
      </c>
      <c r="K12" s="993" t="s">
        <v>302</v>
      </c>
      <c r="L12" s="994"/>
      <c r="M12" s="972" t="s">
        <v>303</v>
      </c>
      <c r="N12" s="975" t="s">
        <v>44</v>
      </c>
      <c r="O12" s="945" t="s">
        <v>304</v>
      </c>
      <c r="P12" s="946"/>
      <c r="Q12" s="947"/>
      <c r="R12" s="925" t="s">
        <v>305</v>
      </c>
      <c r="S12" s="926"/>
      <c r="T12" s="926"/>
      <c r="U12" s="926"/>
      <c r="V12" s="926"/>
      <c r="W12" s="926"/>
      <c r="X12" s="926"/>
      <c r="Y12" s="926"/>
      <c r="Z12" s="926"/>
      <c r="AA12" s="926"/>
      <c r="AB12" s="926"/>
      <c r="AC12" s="927"/>
      <c r="AD12" s="1002" t="s">
        <v>306</v>
      </c>
      <c r="AE12" s="960" t="s">
        <v>307</v>
      </c>
      <c r="AF12" s="960" t="s">
        <v>308</v>
      </c>
      <c r="AG12" s="960" t="s">
        <v>309</v>
      </c>
    </row>
    <row r="13" spans="1:33" ht="21.75" customHeight="1">
      <c r="A13" s="979"/>
      <c r="B13" s="984"/>
      <c r="C13" s="985"/>
      <c r="D13" s="985"/>
      <c r="E13" s="985"/>
      <c r="F13" s="985"/>
      <c r="G13" s="985"/>
      <c r="H13" s="985"/>
      <c r="I13" s="986"/>
      <c r="J13" s="949"/>
      <c r="K13" s="995"/>
      <c r="L13" s="996"/>
      <c r="M13" s="973"/>
      <c r="N13" s="976"/>
      <c r="O13" s="948" t="s">
        <v>310</v>
      </c>
      <c r="P13" s="949" t="s">
        <v>311</v>
      </c>
      <c r="Q13" s="950" t="s">
        <v>312</v>
      </c>
      <c r="R13" s="932" t="s">
        <v>313</v>
      </c>
      <c r="S13" s="933"/>
      <c r="T13" s="933"/>
      <c r="U13" s="940" t="s">
        <v>314</v>
      </c>
      <c r="V13" s="941"/>
      <c r="W13" s="941"/>
      <c r="X13" s="941"/>
      <c r="Y13" s="942"/>
      <c r="Z13" s="962" t="s">
        <v>312</v>
      </c>
      <c r="AA13" s="963"/>
      <c r="AB13" s="963"/>
      <c r="AC13" s="964"/>
      <c r="AD13" s="1002"/>
      <c r="AE13" s="960"/>
      <c r="AF13" s="960"/>
      <c r="AG13" s="960"/>
    </row>
    <row r="14" spans="1:33" ht="51" customHeight="1">
      <c r="A14" s="979"/>
      <c r="B14" s="984"/>
      <c r="C14" s="985"/>
      <c r="D14" s="985"/>
      <c r="E14" s="985"/>
      <c r="F14" s="985"/>
      <c r="G14" s="985"/>
      <c r="H14" s="985"/>
      <c r="I14" s="986"/>
      <c r="J14" s="949"/>
      <c r="K14" s="997"/>
      <c r="L14" s="998"/>
      <c r="M14" s="973"/>
      <c r="N14" s="976"/>
      <c r="O14" s="948"/>
      <c r="P14" s="949"/>
      <c r="Q14" s="950"/>
      <c r="R14" s="930" t="s">
        <v>315</v>
      </c>
      <c r="S14" s="928" t="s">
        <v>316</v>
      </c>
      <c r="T14" s="934" t="s">
        <v>317</v>
      </c>
      <c r="U14" s="930" t="s">
        <v>315</v>
      </c>
      <c r="V14" s="928" t="s">
        <v>316</v>
      </c>
      <c r="W14" s="409" t="s">
        <v>283</v>
      </c>
      <c r="X14" s="934" t="s">
        <v>317</v>
      </c>
      <c r="Y14" s="943"/>
      <c r="Z14" s="930" t="s">
        <v>315</v>
      </c>
      <c r="AA14" s="928" t="s">
        <v>316</v>
      </c>
      <c r="AB14" s="936" t="s">
        <v>317</v>
      </c>
      <c r="AC14" s="938" t="s">
        <v>318</v>
      </c>
      <c r="AD14" s="1002"/>
      <c r="AE14" s="960"/>
      <c r="AF14" s="960"/>
      <c r="AG14" s="960"/>
    </row>
    <row r="15" spans="1:33" ht="72" customHeight="1" thickBot="1">
      <c r="A15" s="980"/>
      <c r="B15" s="987"/>
      <c r="C15" s="988"/>
      <c r="D15" s="988"/>
      <c r="E15" s="988"/>
      <c r="F15" s="988"/>
      <c r="G15" s="988"/>
      <c r="H15" s="988"/>
      <c r="I15" s="989"/>
      <c r="J15" s="929"/>
      <c r="K15" s="410" t="s">
        <v>45</v>
      </c>
      <c r="L15" s="410" t="s">
        <v>46</v>
      </c>
      <c r="M15" s="974"/>
      <c r="N15" s="977"/>
      <c r="O15" s="931"/>
      <c r="P15" s="929"/>
      <c r="Q15" s="939"/>
      <c r="R15" s="931"/>
      <c r="S15" s="929"/>
      <c r="T15" s="935"/>
      <c r="U15" s="931"/>
      <c r="V15" s="929"/>
      <c r="W15" s="411" t="s">
        <v>319</v>
      </c>
      <c r="X15" s="935"/>
      <c r="Y15" s="944"/>
      <c r="Z15" s="931"/>
      <c r="AA15" s="929"/>
      <c r="AB15" s="937"/>
      <c r="AC15" s="939"/>
      <c r="AD15" s="412" t="s">
        <v>294</v>
      </c>
      <c r="AE15" s="960"/>
      <c r="AF15" s="960"/>
      <c r="AG15" s="960"/>
    </row>
    <row r="16" spans="1:33" s="421" customFormat="1" ht="24.9" customHeight="1">
      <c r="A16" s="413" t="s">
        <v>320</v>
      </c>
      <c r="B16" s="922">
        <f>IF(基本情報入力シート!C53="","",基本情報入力シート!C53)</f>
        <v>1334567890</v>
      </c>
      <c r="C16" s="923"/>
      <c r="D16" s="923"/>
      <c r="E16" s="923"/>
      <c r="F16" s="923"/>
      <c r="G16" s="923"/>
      <c r="H16" s="923"/>
      <c r="I16" s="924"/>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8">
        <f>IFERROR(V16*VLOOKUP(AF16,【参考】数式用3!$AD$15:$BA$23,MATCH(N16,【参考】数式用3!$AD$2:$BA$2,0)),"")</f>
        <v>88666.666666666657</v>
      </c>
      <c r="Y16" s="919"/>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 customHeight="1">
      <c r="A17" s="422">
        <v>2</v>
      </c>
      <c r="B17" s="915">
        <f>IF(基本情報入力シート!C54="","",基本情報入力シート!C54)</f>
        <v>1334567890</v>
      </c>
      <c r="C17" s="916"/>
      <c r="D17" s="916"/>
      <c r="E17" s="916"/>
      <c r="F17" s="916"/>
      <c r="G17" s="916"/>
      <c r="H17" s="916"/>
      <c r="I17" s="917"/>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0">
        <f>IFERROR(V17*VLOOKUP(AF17,【参考】数式用3!$AD$15:$BA$23,MATCH(N17,【参考】数式用3!$AD$2:$BA$2,0)),"")</f>
        <v>39740</v>
      </c>
      <c r="Y17" s="921"/>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 customHeight="1">
      <c r="A18" s="422">
        <v>3</v>
      </c>
      <c r="B18" s="915">
        <f>IF(基本情報入力シート!C55="","",基本情報入力シート!C55)</f>
        <v>1334567891</v>
      </c>
      <c r="C18" s="916"/>
      <c r="D18" s="916"/>
      <c r="E18" s="916"/>
      <c r="F18" s="916"/>
      <c r="G18" s="916"/>
      <c r="H18" s="916"/>
      <c r="I18" s="917"/>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3">
        <f>IFERROR(V18*VLOOKUP(AF18,【参考】数式用3!$AD$15:$BA$23,MATCH(N18,【参考】数式用3!$AD$2:$BA$2,0)),"")</f>
        <v>0</v>
      </c>
      <c r="Y18" s="914"/>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 customHeight="1">
      <c r="A19" s="422">
        <v>4</v>
      </c>
      <c r="B19" s="915">
        <f>IF(基本情報入力シート!C56="","",基本情報入力シート!C56)</f>
        <v>1334567892</v>
      </c>
      <c r="C19" s="916"/>
      <c r="D19" s="916"/>
      <c r="E19" s="916"/>
      <c r="F19" s="916"/>
      <c r="G19" s="916"/>
      <c r="H19" s="916"/>
      <c r="I19" s="917"/>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3">
        <f>IFERROR(V19*VLOOKUP(AF19,【参考】数式用3!$AD$15:$BA$23,MATCH(N19,【参考】数式用3!$AD$2:$BA$2,0)),"")</f>
        <v>100000</v>
      </c>
      <c r="Y19" s="914"/>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 customHeight="1">
      <c r="A20" s="422">
        <v>5</v>
      </c>
      <c r="B20" s="915">
        <f>IF(基本情報入力シート!C57="","",基本情報入力シート!C57)</f>
        <v>1334567893</v>
      </c>
      <c r="C20" s="916"/>
      <c r="D20" s="916"/>
      <c r="E20" s="916"/>
      <c r="F20" s="916"/>
      <c r="G20" s="916"/>
      <c r="H20" s="916"/>
      <c r="I20" s="917"/>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3">
        <f>IFERROR(V20*VLOOKUP(AF20,【参考】数式用3!$AD$15:$BA$23,MATCH(N20,【参考】数式用3!$AD$2:$BA$2,0)),"")</f>
        <v>0</v>
      </c>
      <c r="Y20" s="914"/>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 customHeight="1">
      <c r="A21" s="422">
        <v>6</v>
      </c>
      <c r="B21" s="915">
        <f>IF(基本情報入力シート!C58="","",基本情報入力シート!C58)</f>
        <v>1334567893</v>
      </c>
      <c r="C21" s="916"/>
      <c r="D21" s="916"/>
      <c r="E21" s="916"/>
      <c r="F21" s="916"/>
      <c r="G21" s="916"/>
      <c r="H21" s="916"/>
      <c r="I21" s="917"/>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3">
        <f>IFERROR(V21*VLOOKUP(AF21,【参考】数式用3!$AD$15:$BA$23,MATCH(N21,【参考】数式用3!$AD$2:$BA$2,0)),"")</f>
        <v>475000</v>
      </c>
      <c r="Y21" s="914"/>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 customHeight="1">
      <c r="A22" s="422">
        <v>7</v>
      </c>
      <c r="B22" s="915">
        <f>IF(基本情報入力シート!C59="","",基本情報入力シート!C59)</f>
        <v>1334567894</v>
      </c>
      <c r="C22" s="916"/>
      <c r="D22" s="916"/>
      <c r="E22" s="916"/>
      <c r="F22" s="916"/>
      <c r="G22" s="916"/>
      <c r="H22" s="916"/>
      <c r="I22" s="917"/>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3">
        <f>IFERROR(V22*VLOOKUP(AF22,【参考】数式用3!$AD$15:$BA$23,MATCH(N22,【参考】数式用3!$AD$2:$BA$2,0)),"")</f>
        <v>0</v>
      </c>
      <c r="Y22" s="914"/>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 customHeight="1">
      <c r="A23" s="422">
        <v>8</v>
      </c>
      <c r="B23" s="915" t="str">
        <f>IF(基本情報入力シート!C60="","",基本情報入力シート!C60)</f>
        <v>1334567840</v>
      </c>
      <c r="C23" s="916"/>
      <c r="D23" s="916"/>
      <c r="E23" s="916"/>
      <c r="F23" s="916"/>
      <c r="G23" s="916"/>
      <c r="H23" s="916"/>
      <c r="I23" s="917"/>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3">
        <f>IFERROR(V23*VLOOKUP(AF23,【参考】数式用3!$AD$15:$BA$23,MATCH(N23,【参考】数式用3!$AD$2:$BA$2,0)),"")</f>
        <v>0</v>
      </c>
      <c r="Y23" s="914"/>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 customHeight="1">
      <c r="A24" s="422">
        <v>9</v>
      </c>
      <c r="B24" s="915" t="str">
        <f>IF(基本情報入力シート!C61="","",基本情報入力シート!C61)</f>
        <v>1234567892</v>
      </c>
      <c r="C24" s="916"/>
      <c r="D24" s="916"/>
      <c r="E24" s="916"/>
      <c r="F24" s="916"/>
      <c r="G24" s="916"/>
      <c r="H24" s="916"/>
      <c r="I24" s="917"/>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3"/>
      <c r="Y24" s="914"/>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 customHeight="1">
      <c r="A25" s="422">
        <v>10</v>
      </c>
      <c r="B25" s="915" t="str">
        <f>IF(基本情報入力シート!C62="","",基本情報入力シート!C62)</f>
        <v>2345678932</v>
      </c>
      <c r="C25" s="916"/>
      <c r="D25" s="916"/>
      <c r="E25" s="916"/>
      <c r="F25" s="916"/>
      <c r="G25" s="916"/>
      <c r="H25" s="916"/>
      <c r="I25" s="917"/>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3">
        <f>IFERROR(V25*VLOOKUP(AF25,【参考】数式用3!$AD$15:$BA$23,MATCH(N25,【参考】数式用3!$AD$2:$BA$2,0)),"")</f>
        <v>0</v>
      </c>
      <c r="Y25" s="914"/>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 customHeight="1">
      <c r="A26" s="422">
        <v>11</v>
      </c>
      <c r="B26" s="915" t="str">
        <f>IF(基本情報入力シート!C63="","",基本情報入力シート!C63)</f>
        <v>1234567846</v>
      </c>
      <c r="C26" s="916"/>
      <c r="D26" s="916"/>
      <c r="E26" s="916"/>
      <c r="F26" s="916"/>
      <c r="G26" s="916"/>
      <c r="H26" s="916"/>
      <c r="I26" s="917"/>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3">
        <f>IFERROR(V26*VLOOKUP(AF26,【参考】数式用3!$AD$15:$BA$23,MATCH(N26,【参考】数式用3!$AD$2:$BA$2,0)),"")</f>
        <v>500000</v>
      </c>
      <c r="Y26" s="914"/>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 customHeight="1">
      <c r="A27" s="422">
        <v>12</v>
      </c>
      <c r="B27" s="915" t="str">
        <f>IF(基本情報入力シート!C64="","",基本情報入力シート!C64)</f>
        <v>2345678975</v>
      </c>
      <c r="C27" s="916"/>
      <c r="D27" s="916"/>
      <c r="E27" s="916"/>
      <c r="F27" s="916"/>
      <c r="G27" s="916"/>
      <c r="H27" s="916"/>
      <c r="I27" s="917"/>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3" t="str">
        <f>IFERROR(V27*VLOOKUP(AF27,【参考】数式用3!$AD$15:$BA$23,MATCH(N27,【参考】数式用3!$AD$2:$BA$2,0)),"")</f>
        <v/>
      </c>
      <c r="Y27" s="914"/>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 customHeight="1">
      <c r="A28" s="422">
        <v>13</v>
      </c>
      <c r="B28" s="915" t="str">
        <f>IF(基本情報入力シート!C65="","",基本情報入力シート!C65)</f>
        <v/>
      </c>
      <c r="C28" s="916"/>
      <c r="D28" s="916"/>
      <c r="E28" s="916"/>
      <c r="F28" s="916"/>
      <c r="G28" s="916"/>
      <c r="H28" s="916"/>
      <c r="I28" s="917"/>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3" t="str">
        <f>IFERROR(V28*VLOOKUP(AF28,【参考】数式用3!$AD$15:$BA$23,MATCH(N28,【参考】数式用3!$AD$2:$BA$2,0)),"")</f>
        <v/>
      </c>
      <c r="Y28" s="914"/>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 customHeight="1">
      <c r="A29" s="422">
        <v>14</v>
      </c>
      <c r="B29" s="915" t="str">
        <f>IF(基本情報入力シート!C66="","",基本情報入力シート!C66)</f>
        <v/>
      </c>
      <c r="C29" s="916"/>
      <c r="D29" s="916"/>
      <c r="E29" s="916"/>
      <c r="F29" s="916"/>
      <c r="G29" s="916"/>
      <c r="H29" s="916"/>
      <c r="I29" s="917"/>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3" t="str">
        <f>IFERROR(V29*VLOOKUP(AF29,【参考】数式用3!$AD$15:$BA$23,MATCH(N29,【参考】数式用3!$AD$2:$BA$2,0)),"")</f>
        <v/>
      </c>
      <c r="Y29" s="914"/>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 customHeight="1">
      <c r="A30" s="422">
        <v>15</v>
      </c>
      <c r="B30" s="915" t="str">
        <f>IF(基本情報入力シート!C67="","",基本情報入力シート!C67)</f>
        <v/>
      </c>
      <c r="C30" s="916"/>
      <c r="D30" s="916"/>
      <c r="E30" s="916"/>
      <c r="F30" s="916"/>
      <c r="G30" s="916"/>
      <c r="H30" s="916"/>
      <c r="I30" s="917"/>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3" t="str">
        <f>IFERROR(V30*VLOOKUP(AF30,【参考】数式用3!$AD$15:$BA$23,MATCH(N30,【参考】数式用3!$AD$2:$BA$2,0)),"")</f>
        <v/>
      </c>
      <c r="Y30" s="914"/>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 customHeight="1">
      <c r="A31" s="422">
        <v>16</v>
      </c>
      <c r="B31" s="915" t="str">
        <f>IF(基本情報入力シート!C68="","",基本情報入力シート!C68)</f>
        <v/>
      </c>
      <c r="C31" s="916"/>
      <c r="D31" s="916"/>
      <c r="E31" s="916"/>
      <c r="F31" s="916"/>
      <c r="G31" s="916"/>
      <c r="H31" s="916"/>
      <c r="I31" s="917"/>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3" t="str">
        <f>IFERROR(V31*VLOOKUP(AF31,【参考】数式用3!$AD$15:$BA$23,MATCH(N31,【参考】数式用3!$AD$2:$BA$2,0)),"")</f>
        <v/>
      </c>
      <c r="Y31" s="914"/>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 customHeight="1">
      <c r="A32" s="422">
        <v>17</v>
      </c>
      <c r="B32" s="915" t="str">
        <f>IF(基本情報入力シート!C69="","",基本情報入力シート!C69)</f>
        <v/>
      </c>
      <c r="C32" s="916"/>
      <c r="D32" s="916"/>
      <c r="E32" s="916"/>
      <c r="F32" s="916"/>
      <c r="G32" s="916"/>
      <c r="H32" s="916"/>
      <c r="I32" s="917"/>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3" t="str">
        <f>IFERROR(V32*VLOOKUP(AF32,【参考】数式用3!$AD$15:$BA$23,MATCH(N32,【参考】数式用3!$AD$2:$BA$2,0)),"")</f>
        <v/>
      </c>
      <c r="Y32" s="914"/>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 customHeight="1">
      <c r="A33" s="422">
        <v>18</v>
      </c>
      <c r="B33" s="915" t="str">
        <f>IF(基本情報入力シート!C70="","",基本情報入力シート!C70)</f>
        <v/>
      </c>
      <c r="C33" s="916"/>
      <c r="D33" s="916"/>
      <c r="E33" s="916"/>
      <c r="F33" s="916"/>
      <c r="G33" s="916"/>
      <c r="H33" s="916"/>
      <c r="I33" s="917"/>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3" t="str">
        <f>IFERROR(V33*VLOOKUP(AF33,【参考】数式用3!$AD$15:$BA$23,MATCH(N33,【参考】数式用3!$AD$2:$BA$2,0)),"")</f>
        <v/>
      </c>
      <c r="Y33" s="914"/>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 customHeight="1">
      <c r="A34" s="422">
        <v>19</v>
      </c>
      <c r="B34" s="915" t="str">
        <f>IF(基本情報入力シート!C71="","",基本情報入力シート!C71)</f>
        <v/>
      </c>
      <c r="C34" s="916"/>
      <c r="D34" s="916"/>
      <c r="E34" s="916"/>
      <c r="F34" s="916"/>
      <c r="G34" s="916"/>
      <c r="H34" s="916"/>
      <c r="I34" s="917"/>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3" t="str">
        <f>IFERROR(V34*VLOOKUP(AF34,【参考】数式用3!$AD$15:$BA$23,MATCH(N34,【参考】数式用3!$AD$2:$BA$2,0)),"")</f>
        <v/>
      </c>
      <c r="Y34" s="914"/>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 customHeight="1">
      <c r="A35" s="422">
        <v>20</v>
      </c>
      <c r="B35" s="915" t="str">
        <f>IF(基本情報入力シート!C72="","",基本情報入力シート!C72)</f>
        <v/>
      </c>
      <c r="C35" s="916"/>
      <c r="D35" s="916"/>
      <c r="E35" s="916"/>
      <c r="F35" s="916"/>
      <c r="G35" s="916"/>
      <c r="H35" s="916"/>
      <c r="I35" s="917"/>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3" t="str">
        <f>IFERROR(V35*VLOOKUP(AF35,【参考】数式用3!$AD$15:$BA$23,MATCH(N35,【参考】数式用3!$AD$2:$BA$2,0)),"")</f>
        <v/>
      </c>
      <c r="Y35" s="914"/>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 customHeight="1">
      <c r="A36" s="422">
        <v>21</v>
      </c>
      <c r="B36" s="915" t="str">
        <f>IF(基本情報入力シート!C73="","",基本情報入力シート!C73)</f>
        <v/>
      </c>
      <c r="C36" s="916"/>
      <c r="D36" s="916"/>
      <c r="E36" s="916"/>
      <c r="F36" s="916"/>
      <c r="G36" s="916"/>
      <c r="H36" s="916"/>
      <c r="I36" s="917"/>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3" t="str">
        <f>IFERROR(V36*VLOOKUP(AF36,【参考】数式用3!$AD$15:$BA$23,MATCH(N36,【参考】数式用3!$AD$2:$BA$2,0)),"")</f>
        <v/>
      </c>
      <c r="Y36" s="914"/>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 customHeight="1">
      <c r="A37" s="422">
        <v>22</v>
      </c>
      <c r="B37" s="915" t="str">
        <f>IF(基本情報入力シート!C74="","",基本情報入力シート!C74)</f>
        <v/>
      </c>
      <c r="C37" s="916"/>
      <c r="D37" s="916"/>
      <c r="E37" s="916"/>
      <c r="F37" s="916"/>
      <c r="G37" s="916"/>
      <c r="H37" s="916"/>
      <c r="I37" s="917"/>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3" t="str">
        <f>IFERROR(V37*VLOOKUP(AF37,【参考】数式用3!$AD$15:$BA$23,MATCH(N37,【参考】数式用3!$AD$2:$BA$2,0)),"")</f>
        <v/>
      </c>
      <c r="Y37" s="914"/>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 customHeight="1">
      <c r="A38" s="422">
        <v>23</v>
      </c>
      <c r="B38" s="915" t="str">
        <f>IF(基本情報入力シート!C75="","",基本情報入力シート!C75)</f>
        <v/>
      </c>
      <c r="C38" s="916"/>
      <c r="D38" s="916"/>
      <c r="E38" s="916"/>
      <c r="F38" s="916"/>
      <c r="G38" s="916"/>
      <c r="H38" s="916"/>
      <c r="I38" s="917"/>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3" t="str">
        <f>IFERROR(V38*VLOOKUP(AF38,【参考】数式用3!$AD$15:$BA$23,MATCH(N38,【参考】数式用3!$AD$2:$BA$2,0)),"")</f>
        <v/>
      </c>
      <c r="Y38" s="914"/>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 customHeight="1">
      <c r="A39" s="422">
        <v>24</v>
      </c>
      <c r="B39" s="915" t="str">
        <f>IF(基本情報入力シート!C76="","",基本情報入力シート!C76)</f>
        <v/>
      </c>
      <c r="C39" s="916"/>
      <c r="D39" s="916"/>
      <c r="E39" s="916"/>
      <c r="F39" s="916"/>
      <c r="G39" s="916"/>
      <c r="H39" s="916"/>
      <c r="I39" s="917"/>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3" t="str">
        <f>IFERROR(V39*VLOOKUP(AF39,【参考】数式用3!$AD$15:$BA$23,MATCH(N39,【参考】数式用3!$AD$2:$BA$2,0)),"")</f>
        <v/>
      </c>
      <c r="Y39" s="914"/>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 customHeight="1">
      <c r="A40" s="422">
        <v>25</v>
      </c>
      <c r="B40" s="915" t="str">
        <f>IF(基本情報入力シート!C77="","",基本情報入力シート!C77)</f>
        <v/>
      </c>
      <c r="C40" s="916"/>
      <c r="D40" s="916"/>
      <c r="E40" s="916"/>
      <c r="F40" s="916"/>
      <c r="G40" s="916"/>
      <c r="H40" s="916"/>
      <c r="I40" s="917"/>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3" t="str">
        <f>IFERROR(V40*VLOOKUP(AF40,【参考】数式用3!$AD$15:$BA$23,MATCH(N40,【参考】数式用3!$AD$2:$BA$2,0)),"")</f>
        <v/>
      </c>
      <c r="Y40" s="914"/>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 customHeight="1">
      <c r="A41" s="422">
        <v>26</v>
      </c>
      <c r="B41" s="915" t="str">
        <f>IF(基本情報入力シート!C78="","",基本情報入力シート!C78)</f>
        <v/>
      </c>
      <c r="C41" s="916"/>
      <c r="D41" s="916"/>
      <c r="E41" s="916"/>
      <c r="F41" s="916"/>
      <c r="G41" s="916"/>
      <c r="H41" s="916"/>
      <c r="I41" s="917"/>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3" t="str">
        <f>IFERROR(V41*VLOOKUP(AF41,【参考】数式用3!$AD$15:$BA$23,MATCH(N41,【参考】数式用3!$AD$2:$BA$2,0)),"")</f>
        <v/>
      </c>
      <c r="Y41" s="914"/>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 customHeight="1">
      <c r="A42" s="422">
        <v>27</v>
      </c>
      <c r="B42" s="915" t="str">
        <f>IF(基本情報入力シート!C79="","",基本情報入力シート!C79)</f>
        <v/>
      </c>
      <c r="C42" s="916"/>
      <c r="D42" s="916"/>
      <c r="E42" s="916"/>
      <c r="F42" s="916"/>
      <c r="G42" s="916"/>
      <c r="H42" s="916"/>
      <c r="I42" s="917"/>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3" t="str">
        <f>IFERROR(V42*VLOOKUP(AF42,【参考】数式用3!$AD$15:$BA$23,MATCH(N42,【参考】数式用3!$AD$2:$BA$2,0)),"")</f>
        <v/>
      </c>
      <c r="Y42" s="914"/>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 customHeight="1">
      <c r="A43" s="422">
        <v>28</v>
      </c>
      <c r="B43" s="915" t="str">
        <f>IF(基本情報入力シート!C80="","",基本情報入力シート!C80)</f>
        <v/>
      </c>
      <c r="C43" s="916"/>
      <c r="D43" s="916"/>
      <c r="E43" s="916"/>
      <c r="F43" s="916"/>
      <c r="G43" s="916"/>
      <c r="H43" s="916"/>
      <c r="I43" s="917"/>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3" t="str">
        <f>IFERROR(V43*VLOOKUP(AF43,【参考】数式用3!$AD$15:$BA$23,MATCH(N43,【参考】数式用3!$AD$2:$BA$2,0)),"")</f>
        <v/>
      </c>
      <c r="Y43" s="914"/>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 customHeight="1">
      <c r="A44" s="422">
        <v>29</v>
      </c>
      <c r="B44" s="915" t="str">
        <f>IF(基本情報入力シート!C81="","",基本情報入力シート!C81)</f>
        <v/>
      </c>
      <c r="C44" s="916"/>
      <c r="D44" s="916"/>
      <c r="E44" s="916"/>
      <c r="F44" s="916"/>
      <c r="G44" s="916"/>
      <c r="H44" s="916"/>
      <c r="I44" s="917"/>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3" t="str">
        <f>IFERROR(V44*VLOOKUP(AF44,【参考】数式用3!$AD$15:$BA$23,MATCH(N44,【参考】数式用3!$AD$2:$BA$2,0)),"")</f>
        <v/>
      </c>
      <c r="Y44" s="914"/>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 customHeight="1">
      <c r="A45" s="422">
        <v>30</v>
      </c>
      <c r="B45" s="915" t="str">
        <f>IF(基本情報入力シート!C82="","",基本情報入力シート!C82)</f>
        <v/>
      </c>
      <c r="C45" s="916"/>
      <c r="D45" s="916"/>
      <c r="E45" s="916"/>
      <c r="F45" s="916"/>
      <c r="G45" s="916"/>
      <c r="H45" s="916"/>
      <c r="I45" s="917"/>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3" t="str">
        <f>IFERROR(V45*VLOOKUP(AF45,【参考】数式用3!$AD$15:$BA$23,MATCH(N45,【参考】数式用3!$AD$2:$BA$2,0)),"")</f>
        <v/>
      </c>
      <c r="Y45" s="914"/>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 customHeight="1">
      <c r="A46" s="422">
        <v>31</v>
      </c>
      <c r="B46" s="915" t="str">
        <f>IF(基本情報入力シート!C83="","",基本情報入力シート!C83)</f>
        <v/>
      </c>
      <c r="C46" s="916"/>
      <c r="D46" s="916"/>
      <c r="E46" s="916"/>
      <c r="F46" s="916"/>
      <c r="G46" s="916"/>
      <c r="H46" s="916"/>
      <c r="I46" s="917"/>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3" t="str">
        <f>IFERROR(V46*VLOOKUP(AF46,【参考】数式用3!$AD$15:$BA$23,MATCH(N46,【参考】数式用3!$AD$2:$BA$2,0)),"")</f>
        <v/>
      </c>
      <c r="Y46" s="914"/>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 customHeight="1">
      <c r="A47" s="422">
        <v>32</v>
      </c>
      <c r="B47" s="915" t="str">
        <f>IF(基本情報入力シート!C84="","",基本情報入力シート!C84)</f>
        <v/>
      </c>
      <c r="C47" s="916"/>
      <c r="D47" s="916"/>
      <c r="E47" s="916"/>
      <c r="F47" s="916"/>
      <c r="G47" s="916"/>
      <c r="H47" s="916"/>
      <c r="I47" s="917"/>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3" t="str">
        <f>IFERROR(V47*VLOOKUP(AF47,【参考】数式用3!$AD$15:$BA$23,MATCH(N47,【参考】数式用3!$AD$2:$BA$2,0)),"")</f>
        <v/>
      </c>
      <c r="Y47" s="914"/>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 customHeight="1">
      <c r="A48" s="422">
        <v>33</v>
      </c>
      <c r="B48" s="915" t="str">
        <f>IF(基本情報入力シート!C85="","",基本情報入力シート!C85)</f>
        <v/>
      </c>
      <c r="C48" s="916"/>
      <c r="D48" s="916"/>
      <c r="E48" s="916"/>
      <c r="F48" s="916"/>
      <c r="G48" s="916"/>
      <c r="H48" s="916"/>
      <c r="I48" s="917"/>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3" t="str">
        <f>IFERROR(V48*VLOOKUP(AF48,【参考】数式用3!$AD$15:$BA$23,MATCH(N48,【参考】数式用3!$AD$2:$BA$2,0)),"")</f>
        <v/>
      </c>
      <c r="Y48" s="914"/>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 customHeight="1">
      <c r="A49" s="422">
        <v>34</v>
      </c>
      <c r="B49" s="915" t="str">
        <f>IF(基本情報入力シート!C86="","",基本情報入力シート!C86)</f>
        <v/>
      </c>
      <c r="C49" s="916"/>
      <c r="D49" s="916"/>
      <c r="E49" s="916"/>
      <c r="F49" s="916"/>
      <c r="G49" s="916"/>
      <c r="H49" s="916"/>
      <c r="I49" s="917"/>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3" t="str">
        <f>IFERROR(V49*VLOOKUP(AF49,【参考】数式用3!$AD$15:$BA$23,MATCH(N49,【参考】数式用3!$AD$2:$BA$2,0)),"")</f>
        <v/>
      </c>
      <c r="Y49" s="914"/>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 customHeight="1">
      <c r="A50" s="422">
        <v>35</v>
      </c>
      <c r="B50" s="915" t="str">
        <f>IF(基本情報入力シート!C87="","",基本情報入力シート!C87)</f>
        <v/>
      </c>
      <c r="C50" s="916"/>
      <c r="D50" s="916"/>
      <c r="E50" s="916"/>
      <c r="F50" s="916"/>
      <c r="G50" s="916"/>
      <c r="H50" s="916"/>
      <c r="I50" s="917"/>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3" t="str">
        <f>IFERROR(V50*VLOOKUP(AF50,【参考】数式用3!$AD$15:$BA$23,MATCH(N50,【参考】数式用3!$AD$2:$BA$2,0)),"")</f>
        <v/>
      </c>
      <c r="Y50" s="914"/>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 customHeight="1">
      <c r="A51" s="422">
        <v>36</v>
      </c>
      <c r="B51" s="915" t="str">
        <f>IF(基本情報入力シート!C88="","",基本情報入力シート!C88)</f>
        <v/>
      </c>
      <c r="C51" s="916"/>
      <c r="D51" s="916"/>
      <c r="E51" s="916"/>
      <c r="F51" s="916"/>
      <c r="G51" s="916"/>
      <c r="H51" s="916"/>
      <c r="I51" s="917"/>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3" t="str">
        <f>IFERROR(V51*VLOOKUP(AF51,【参考】数式用3!$AD$15:$BA$23,MATCH(N51,【参考】数式用3!$AD$2:$BA$2,0)),"")</f>
        <v/>
      </c>
      <c r="Y51" s="914"/>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 customHeight="1">
      <c r="A52" s="422">
        <v>37</v>
      </c>
      <c r="B52" s="915" t="str">
        <f>IF(基本情報入力シート!C89="","",基本情報入力シート!C89)</f>
        <v/>
      </c>
      <c r="C52" s="916"/>
      <c r="D52" s="916"/>
      <c r="E52" s="916"/>
      <c r="F52" s="916"/>
      <c r="G52" s="916"/>
      <c r="H52" s="916"/>
      <c r="I52" s="917"/>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3" t="str">
        <f>IFERROR(V52*VLOOKUP(AF52,【参考】数式用3!$AD$15:$BA$23,MATCH(N52,【参考】数式用3!$AD$2:$BA$2,0)),"")</f>
        <v/>
      </c>
      <c r="Y52" s="914"/>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 customHeight="1">
      <c r="A53" s="422">
        <v>38</v>
      </c>
      <c r="B53" s="915" t="str">
        <f>IF(基本情報入力シート!C90="","",基本情報入力シート!C90)</f>
        <v/>
      </c>
      <c r="C53" s="916"/>
      <c r="D53" s="916"/>
      <c r="E53" s="916"/>
      <c r="F53" s="916"/>
      <c r="G53" s="916"/>
      <c r="H53" s="916"/>
      <c r="I53" s="917"/>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3" t="str">
        <f>IFERROR(V53*VLOOKUP(AF53,【参考】数式用3!$AD$15:$BA$23,MATCH(N53,【参考】数式用3!$AD$2:$BA$2,0)),"")</f>
        <v/>
      </c>
      <c r="Y53" s="914"/>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 customHeight="1">
      <c r="A54" s="422">
        <v>39</v>
      </c>
      <c r="B54" s="915" t="str">
        <f>IF(基本情報入力シート!C91="","",基本情報入力シート!C91)</f>
        <v/>
      </c>
      <c r="C54" s="916"/>
      <c r="D54" s="916"/>
      <c r="E54" s="916"/>
      <c r="F54" s="916"/>
      <c r="G54" s="916"/>
      <c r="H54" s="916"/>
      <c r="I54" s="917"/>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3" t="str">
        <f>IFERROR(V54*VLOOKUP(AF54,【参考】数式用3!$AD$15:$BA$23,MATCH(N54,【参考】数式用3!$AD$2:$BA$2,0)),"")</f>
        <v/>
      </c>
      <c r="Y54" s="914"/>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 customHeight="1">
      <c r="A55" s="422">
        <v>40</v>
      </c>
      <c r="B55" s="915" t="str">
        <f>IF(基本情報入力シート!C92="","",基本情報入力シート!C92)</f>
        <v/>
      </c>
      <c r="C55" s="916"/>
      <c r="D55" s="916"/>
      <c r="E55" s="916"/>
      <c r="F55" s="916"/>
      <c r="G55" s="916"/>
      <c r="H55" s="916"/>
      <c r="I55" s="917"/>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3" t="str">
        <f>IFERROR(V55*VLOOKUP(AF55,【参考】数式用3!$AD$15:$BA$23,MATCH(N55,【参考】数式用3!$AD$2:$BA$2,0)),"")</f>
        <v/>
      </c>
      <c r="Y55" s="914"/>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 customHeight="1">
      <c r="A56" s="422">
        <v>41</v>
      </c>
      <c r="B56" s="915" t="str">
        <f>IF(基本情報入力シート!C93="","",基本情報入力シート!C93)</f>
        <v/>
      </c>
      <c r="C56" s="916"/>
      <c r="D56" s="916"/>
      <c r="E56" s="916"/>
      <c r="F56" s="916"/>
      <c r="G56" s="916"/>
      <c r="H56" s="916"/>
      <c r="I56" s="917"/>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3" t="str">
        <f>IFERROR(V56*VLOOKUP(AF56,【参考】数式用3!$AD$15:$BA$23,MATCH(N56,【参考】数式用3!$AD$2:$BA$2,0)),"")</f>
        <v/>
      </c>
      <c r="Y56" s="914"/>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 customHeight="1">
      <c r="A57" s="422">
        <v>42</v>
      </c>
      <c r="B57" s="915" t="str">
        <f>IF(基本情報入力シート!C94="","",基本情報入力シート!C94)</f>
        <v/>
      </c>
      <c r="C57" s="916"/>
      <c r="D57" s="916"/>
      <c r="E57" s="916"/>
      <c r="F57" s="916"/>
      <c r="G57" s="916"/>
      <c r="H57" s="916"/>
      <c r="I57" s="917"/>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3" t="str">
        <f>IFERROR(V57*VLOOKUP(AF57,【参考】数式用3!$AD$15:$BA$23,MATCH(N57,【参考】数式用3!$AD$2:$BA$2,0)),"")</f>
        <v/>
      </c>
      <c r="Y57" s="914"/>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 customHeight="1">
      <c r="A58" s="422">
        <v>43</v>
      </c>
      <c r="B58" s="915" t="str">
        <f>IF(基本情報入力シート!C95="","",基本情報入力シート!C95)</f>
        <v/>
      </c>
      <c r="C58" s="916"/>
      <c r="D58" s="916"/>
      <c r="E58" s="916"/>
      <c r="F58" s="916"/>
      <c r="G58" s="916"/>
      <c r="H58" s="916"/>
      <c r="I58" s="917"/>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3" t="str">
        <f>IFERROR(V58*VLOOKUP(AF58,【参考】数式用3!$AD$15:$BA$23,MATCH(N58,【参考】数式用3!$AD$2:$BA$2,0)),"")</f>
        <v/>
      </c>
      <c r="Y58" s="914"/>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 customHeight="1">
      <c r="A59" s="422">
        <v>44</v>
      </c>
      <c r="B59" s="915" t="str">
        <f>IF(基本情報入力シート!C96="","",基本情報入力シート!C96)</f>
        <v/>
      </c>
      <c r="C59" s="916"/>
      <c r="D59" s="916"/>
      <c r="E59" s="916"/>
      <c r="F59" s="916"/>
      <c r="G59" s="916"/>
      <c r="H59" s="916"/>
      <c r="I59" s="917"/>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3" t="str">
        <f>IFERROR(V59*VLOOKUP(AF59,【参考】数式用3!$AD$15:$BA$23,MATCH(N59,【参考】数式用3!$AD$2:$BA$2,0)),"")</f>
        <v/>
      </c>
      <c r="Y59" s="914"/>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 customHeight="1">
      <c r="A60" s="422">
        <v>45</v>
      </c>
      <c r="B60" s="915" t="str">
        <f>IF(基本情報入力シート!C97="","",基本情報入力シート!C97)</f>
        <v/>
      </c>
      <c r="C60" s="916"/>
      <c r="D60" s="916"/>
      <c r="E60" s="916"/>
      <c r="F60" s="916"/>
      <c r="G60" s="916"/>
      <c r="H60" s="916"/>
      <c r="I60" s="917"/>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3" t="str">
        <f>IFERROR(V60*VLOOKUP(AF60,【参考】数式用3!$AD$15:$BA$23,MATCH(N60,【参考】数式用3!$AD$2:$BA$2,0)),"")</f>
        <v/>
      </c>
      <c r="Y60" s="914"/>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 customHeight="1">
      <c r="A61" s="422">
        <v>46</v>
      </c>
      <c r="B61" s="915" t="str">
        <f>IF(基本情報入力シート!C98="","",基本情報入力シート!C98)</f>
        <v/>
      </c>
      <c r="C61" s="916"/>
      <c r="D61" s="916"/>
      <c r="E61" s="916"/>
      <c r="F61" s="916"/>
      <c r="G61" s="916"/>
      <c r="H61" s="916"/>
      <c r="I61" s="917"/>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3" t="str">
        <f>IFERROR(V61*VLOOKUP(AF61,【参考】数式用3!$AD$15:$BA$23,MATCH(N61,【参考】数式用3!$AD$2:$BA$2,0)),"")</f>
        <v/>
      </c>
      <c r="Y61" s="914"/>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 customHeight="1">
      <c r="A62" s="422">
        <v>47</v>
      </c>
      <c r="B62" s="915" t="str">
        <f>IF(基本情報入力シート!C99="","",基本情報入力シート!C99)</f>
        <v/>
      </c>
      <c r="C62" s="916"/>
      <c r="D62" s="916"/>
      <c r="E62" s="916"/>
      <c r="F62" s="916"/>
      <c r="G62" s="916"/>
      <c r="H62" s="916"/>
      <c r="I62" s="917"/>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3" t="str">
        <f>IFERROR(V62*VLOOKUP(AF62,【参考】数式用3!$AD$15:$BA$23,MATCH(N62,【参考】数式用3!$AD$2:$BA$2,0)),"")</f>
        <v/>
      </c>
      <c r="Y62" s="914"/>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 customHeight="1">
      <c r="A63" s="422">
        <v>48</v>
      </c>
      <c r="B63" s="915" t="str">
        <f>IF(基本情報入力シート!C100="","",基本情報入力シート!C100)</f>
        <v/>
      </c>
      <c r="C63" s="916"/>
      <c r="D63" s="916"/>
      <c r="E63" s="916"/>
      <c r="F63" s="916"/>
      <c r="G63" s="916"/>
      <c r="H63" s="916"/>
      <c r="I63" s="917"/>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3" t="str">
        <f>IFERROR(V63*VLOOKUP(AF63,【参考】数式用3!$AD$15:$BA$23,MATCH(N63,【参考】数式用3!$AD$2:$BA$2,0)),"")</f>
        <v/>
      </c>
      <c r="Y63" s="914"/>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 customHeight="1">
      <c r="A64" s="422">
        <v>49</v>
      </c>
      <c r="B64" s="915" t="str">
        <f>IF(基本情報入力シート!C101="","",基本情報入力シート!C101)</f>
        <v/>
      </c>
      <c r="C64" s="916"/>
      <c r="D64" s="916"/>
      <c r="E64" s="916"/>
      <c r="F64" s="916"/>
      <c r="G64" s="916"/>
      <c r="H64" s="916"/>
      <c r="I64" s="917"/>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3" t="str">
        <f>IFERROR(V64*VLOOKUP(AF64,【参考】数式用3!$AD$15:$BA$23,MATCH(N64,【参考】数式用3!$AD$2:$BA$2,0)),"")</f>
        <v/>
      </c>
      <c r="Y64" s="914"/>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 customHeight="1">
      <c r="A65" s="422">
        <v>50</v>
      </c>
      <c r="B65" s="915" t="str">
        <f>IF(基本情報入力シート!C102="","",基本情報入力シート!C102)</f>
        <v/>
      </c>
      <c r="C65" s="916"/>
      <c r="D65" s="916"/>
      <c r="E65" s="916"/>
      <c r="F65" s="916"/>
      <c r="G65" s="916"/>
      <c r="H65" s="916"/>
      <c r="I65" s="917"/>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3" t="str">
        <f>IFERROR(V65*VLOOKUP(AF65,【参考】数式用3!$AD$15:$BA$23,MATCH(N65,【参考】数式用3!$AD$2:$BA$2,0)),"")</f>
        <v/>
      </c>
      <c r="Y65" s="914"/>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 customHeight="1">
      <c r="A66" s="422">
        <v>51</v>
      </c>
      <c r="B66" s="915" t="str">
        <f>IF(基本情報入力シート!C103="","",基本情報入力シート!C103)</f>
        <v/>
      </c>
      <c r="C66" s="916"/>
      <c r="D66" s="916"/>
      <c r="E66" s="916"/>
      <c r="F66" s="916"/>
      <c r="G66" s="916"/>
      <c r="H66" s="916"/>
      <c r="I66" s="917"/>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3" t="str">
        <f>IFERROR(V66*VLOOKUP(AF66,【参考】数式用3!$AD$15:$BA$23,MATCH(N66,【参考】数式用3!$AD$2:$BA$2,0)),"")</f>
        <v/>
      </c>
      <c r="Y66" s="914"/>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 customHeight="1">
      <c r="A67" s="422">
        <v>52</v>
      </c>
      <c r="B67" s="915" t="str">
        <f>IF(基本情報入力シート!C104="","",基本情報入力シート!C104)</f>
        <v/>
      </c>
      <c r="C67" s="916"/>
      <c r="D67" s="916"/>
      <c r="E67" s="916"/>
      <c r="F67" s="916"/>
      <c r="G67" s="916"/>
      <c r="H67" s="916"/>
      <c r="I67" s="917"/>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3" t="str">
        <f>IFERROR(V67*VLOOKUP(AF67,【参考】数式用3!$AD$15:$BA$23,MATCH(N67,【参考】数式用3!$AD$2:$BA$2,0)),"")</f>
        <v/>
      </c>
      <c r="Y67" s="914"/>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 customHeight="1">
      <c r="A68" s="422">
        <v>53</v>
      </c>
      <c r="B68" s="915" t="str">
        <f>IF(基本情報入力シート!C105="","",基本情報入力シート!C105)</f>
        <v/>
      </c>
      <c r="C68" s="916"/>
      <c r="D68" s="916"/>
      <c r="E68" s="916"/>
      <c r="F68" s="916"/>
      <c r="G68" s="916"/>
      <c r="H68" s="916"/>
      <c r="I68" s="917"/>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3" t="str">
        <f>IFERROR(V68*VLOOKUP(AF68,【参考】数式用3!$AD$15:$BA$23,MATCH(N68,【参考】数式用3!$AD$2:$BA$2,0)),"")</f>
        <v/>
      </c>
      <c r="Y68" s="914"/>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 customHeight="1">
      <c r="A69" s="422">
        <v>54</v>
      </c>
      <c r="B69" s="915" t="str">
        <f>IF(基本情報入力シート!C106="","",基本情報入力シート!C106)</f>
        <v/>
      </c>
      <c r="C69" s="916"/>
      <c r="D69" s="916"/>
      <c r="E69" s="916"/>
      <c r="F69" s="916"/>
      <c r="G69" s="916"/>
      <c r="H69" s="916"/>
      <c r="I69" s="917"/>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3" t="str">
        <f>IFERROR(V69*VLOOKUP(AF69,【参考】数式用3!$AD$15:$BA$23,MATCH(N69,【参考】数式用3!$AD$2:$BA$2,0)),"")</f>
        <v/>
      </c>
      <c r="Y69" s="914"/>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 customHeight="1">
      <c r="A70" s="422">
        <v>55</v>
      </c>
      <c r="B70" s="915" t="str">
        <f>IF(基本情報入力シート!C107="","",基本情報入力シート!C107)</f>
        <v/>
      </c>
      <c r="C70" s="916"/>
      <c r="D70" s="916"/>
      <c r="E70" s="916"/>
      <c r="F70" s="916"/>
      <c r="G70" s="916"/>
      <c r="H70" s="916"/>
      <c r="I70" s="917"/>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3" t="str">
        <f>IFERROR(V70*VLOOKUP(AF70,【参考】数式用3!$AD$15:$BA$23,MATCH(N70,【参考】数式用3!$AD$2:$BA$2,0)),"")</f>
        <v/>
      </c>
      <c r="Y70" s="914"/>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 customHeight="1">
      <c r="A71" s="422">
        <v>56</v>
      </c>
      <c r="B71" s="915" t="str">
        <f>IF(基本情報入力シート!C108="","",基本情報入力シート!C108)</f>
        <v/>
      </c>
      <c r="C71" s="916"/>
      <c r="D71" s="916"/>
      <c r="E71" s="916"/>
      <c r="F71" s="916"/>
      <c r="G71" s="916"/>
      <c r="H71" s="916"/>
      <c r="I71" s="917"/>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3" t="str">
        <f>IFERROR(V71*VLOOKUP(AF71,【参考】数式用3!$AD$15:$BA$23,MATCH(N71,【参考】数式用3!$AD$2:$BA$2,0)),"")</f>
        <v/>
      </c>
      <c r="Y71" s="914"/>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 customHeight="1">
      <c r="A72" s="422">
        <v>57</v>
      </c>
      <c r="B72" s="915" t="str">
        <f>IF(基本情報入力シート!C109="","",基本情報入力シート!C109)</f>
        <v/>
      </c>
      <c r="C72" s="916"/>
      <c r="D72" s="916"/>
      <c r="E72" s="916"/>
      <c r="F72" s="916"/>
      <c r="G72" s="916"/>
      <c r="H72" s="916"/>
      <c r="I72" s="917"/>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3" t="str">
        <f>IFERROR(V72*VLOOKUP(AF72,【参考】数式用3!$AD$15:$BA$23,MATCH(N72,【参考】数式用3!$AD$2:$BA$2,0)),"")</f>
        <v/>
      </c>
      <c r="Y72" s="914"/>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 customHeight="1">
      <c r="A73" s="422">
        <v>58</v>
      </c>
      <c r="B73" s="915" t="str">
        <f>IF(基本情報入力シート!C110="","",基本情報入力シート!C110)</f>
        <v/>
      </c>
      <c r="C73" s="916"/>
      <c r="D73" s="916"/>
      <c r="E73" s="916"/>
      <c r="F73" s="916"/>
      <c r="G73" s="916"/>
      <c r="H73" s="916"/>
      <c r="I73" s="917"/>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3" t="str">
        <f>IFERROR(V73*VLOOKUP(AF73,【参考】数式用3!$AD$15:$BA$23,MATCH(N73,【参考】数式用3!$AD$2:$BA$2,0)),"")</f>
        <v/>
      </c>
      <c r="Y73" s="914"/>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 customHeight="1">
      <c r="A74" s="422">
        <v>59</v>
      </c>
      <c r="B74" s="915" t="str">
        <f>IF(基本情報入力シート!C111="","",基本情報入力シート!C111)</f>
        <v/>
      </c>
      <c r="C74" s="916"/>
      <c r="D74" s="916"/>
      <c r="E74" s="916"/>
      <c r="F74" s="916"/>
      <c r="G74" s="916"/>
      <c r="H74" s="916"/>
      <c r="I74" s="917"/>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3" t="str">
        <f>IFERROR(V74*VLOOKUP(AF74,【参考】数式用3!$AD$15:$BA$23,MATCH(N74,【参考】数式用3!$AD$2:$BA$2,0)),"")</f>
        <v/>
      </c>
      <c r="Y74" s="914"/>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 customHeight="1">
      <c r="A75" s="422">
        <v>60</v>
      </c>
      <c r="B75" s="915" t="str">
        <f>IF(基本情報入力シート!C112="","",基本情報入力シート!C112)</f>
        <v/>
      </c>
      <c r="C75" s="916"/>
      <c r="D75" s="916"/>
      <c r="E75" s="916"/>
      <c r="F75" s="916"/>
      <c r="G75" s="916"/>
      <c r="H75" s="916"/>
      <c r="I75" s="917"/>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3" t="str">
        <f>IFERROR(V75*VLOOKUP(AF75,【参考】数式用3!$AD$15:$BA$23,MATCH(N75,【参考】数式用3!$AD$2:$BA$2,0)),"")</f>
        <v/>
      </c>
      <c r="Y75" s="914"/>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 customHeight="1">
      <c r="A76" s="422">
        <v>61</v>
      </c>
      <c r="B76" s="915" t="str">
        <f>IF(基本情報入力シート!C113="","",基本情報入力シート!C113)</f>
        <v/>
      </c>
      <c r="C76" s="916"/>
      <c r="D76" s="916"/>
      <c r="E76" s="916"/>
      <c r="F76" s="916"/>
      <c r="G76" s="916"/>
      <c r="H76" s="916"/>
      <c r="I76" s="917"/>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3" t="str">
        <f>IFERROR(V76*VLOOKUP(AF76,【参考】数式用3!$AD$15:$BA$23,MATCH(N76,【参考】数式用3!$AD$2:$BA$2,0)),"")</f>
        <v/>
      </c>
      <c r="Y76" s="914"/>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 customHeight="1">
      <c r="A77" s="422">
        <v>62</v>
      </c>
      <c r="B77" s="915" t="str">
        <f>IF(基本情報入力シート!C114="","",基本情報入力シート!C114)</f>
        <v/>
      </c>
      <c r="C77" s="916"/>
      <c r="D77" s="916"/>
      <c r="E77" s="916"/>
      <c r="F77" s="916"/>
      <c r="G77" s="916"/>
      <c r="H77" s="916"/>
      <c r="I77" s="917"/>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3" t="str">
        <f>IFERROR(V77*VLOOKUP(AF77,【参考】数式用3!$AD$15:$BA$23,MATCH(N77,【参考】数式用3!$AD$2:$BA$2,0)),"")</f>
        <v/>
      </c>
      <c r="Y77" s="914"/>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 customHeight="1">
      <c r="A78" s="422">
        <v>63</v>
      </c>
      <c r="B78" s="915" t="str">
        <f>IF(基本情報入力シート!C115="","",基本情報入力シート!C115)</f>
        <v/>
      </c>
      <c r="C78" s="916"/>
      <c r="D78" s="916"/>
      <c r="E78" s="916"/>
      <c r="F78" s="916"/>
      <c r="G78" s="916"/>
      <c r="H78" s="916"/>
      <c r="I78" s="917"/>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3" t="str">
        <f>IFERROR(V78*VLOOKUP(AF78,【参考】数式用3!$AD$15:$BA$23,MATCH(N78,【参考】数式用3!$AD$2:$BA$2,0)),"")</f>
        <v/>
      </c>
      <c r="Y78" s="914"/>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 customHeight="1">
      <c r="A79" s="422">
        <v>64</v>
      </c>
      <c r="B79" s="915" t="str">
        <f>IF(基本情報入力シート!C116="","",基本情報入力シート!C116)</f>
        <v/>
      </c>
      <c r="C79" s="916"/>
      <c r="D79" s="916"/>
      <c r="E79" s="916"/>
      <c r="F79" s="916"/>
      <c r="G79" s="916"/>
      <c r="H79" s="916"/>
      <c r="I79" s="917"/>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3" t="str">
        <f>IFERROR(V79*VLOOKUP(AF79,【参考】数式用3!$AD$15:$BA$23,MATCH(N79,【参考】数式用3!$AD$2:$BA$2,0)),"")</f>
        <v/>
      </c>
      <c r="Y79" s="914"/>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 customHeight="1">
      <c r="A80" s="422">
        <v>65</v>
      </c>
      <c r="B80" s="915" t="str">
        <f>IF(基本情報入力シート!C117="","",基本情報入力シート!C117)</f>
        <v/>
      </c>
      <c r="C80" s="916"/>
      <c r="D80" s="916"/>
      <c r="E80" s="916"/>
      <c r="F80" s="916"/>
      <c r="G80" s="916"/>
      <c r="H80" s="916"/>
      <c r="I80" s="917"/>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3" t="str">
        <f>IFERROR(V80*VLOOKUP(AF80,【参考】数式用3!$AD$15:$BA$23,MATCH(N80,【参考】数式用3!$AD$2:$BA$2,0)),"")</f>
        <v/>
      </c>
      <c r="Y80" s="914"/>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 customHeight="1">
      <c r="A81" s="422">
        <v>66</v>
      </c>
      <c r="B81" s="915" t="str">
        <f>IF(基本情報入力シート!C118="","",基本情報入力シート!C118)</f>
        <v/>
      </c>
      <c r="C81" s="916"/>
      <c r="D81" s="916"/>
      <c r="E81" s="916"/>
      <c r="F81" s="916"/>
      <c r="G81" s="916"/>
      <c r="H81" s="916"/>
      <c r="I81" s="917"/>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3" t="str">
        <f>IFERROR(V81*VLOOKUP(AF81,【参考】数式用3!$AD$15:$BA$23,MATCH(N81,【参考】数式用3!$AD$2:$BA$2,0)),"")</f>
        <v/>
      </c>
      <c r="Y81" s="914"/>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 customHeight="1">
      <c r="A82" s="422">
        <v>67</v>
      </c>
      <c r="B82" s="915" t="str">
        <f>IF(基本情報入力シート!C119="","",基本情報入力シート!C119)</f>
        <v/>
      </c>
      <c r="C82" s="916"/>
      <c r="D82" s="916"/>
      <c r="E82" s="916"/>
      <c r="F82" s="916"/>
      <c r="G82" s="916"/>
      <c r="H82" s="916"/>
      <c r="I82" s="917"/>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3" t="str">
        <f>IFERROR(V82*VLOOKUP(AF82,【参考】数式用3!$AD$15:$BA$23,MATCH(N82,【参考】数式用3!$AD$2:$BA$2,0)),"")</f>
        <v/>
      </c>
      <c r="Y82" s="914"/>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 customHeight="1">
      <c r="A83" s="422">
        <v>68</v>
      </c>
      <c r="B83" s="915" t="str">
        <f>IF(基本情報入力シート!C120="","",基本情報入力シート!C120)</f>
        <v/>
      </c>
      <c r="C83" s="916"/>
      <c r="D83" s="916"/>
      <c r="E83" s="916"/>
      <c r="F83" s="916"/>
      <c r="G83" s="916"/>
      <c r="H83" s="916"/>
      <c r="I83" s="917"/>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3" t="str">
        <f>IFERROR(V83*VLOOKUP(AF83,【参考】数式用3!$AD$15:$BA$23,MATCH(N83,【参考】数式用3!$AD$2:$BA$2,0)),"")</f>
        <v/>
      </c>
      <c r="Y83" s="914"/>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 customHeight="1">
      <c r="A84" s="422">
        <v>69</v>
      </c>
      <c r="B84" s="915" t="str">
        <f>IF(基本情報入力シート!C121="","",基本情報入力シート!C121)</f>
        <v/>
      </c>
      <c r="C84" s="916"/>
      <c r="D84" s="916"/>
      <c r="E84" s="916"/>
      <c r="F84" s="916"/>
      <c r="G84" s="916"/>
      <c r="H84" s="916"/>
      <c r="I84" s="917"/>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3" t="str">
        <f>IFERROR(V84*VLOOKUP(AF84,【参考】数式用3!$AD$15:$BA$23,MATCH(N84,【参考】数式用3!$AD$2:$BA$2,0)),"")</f>
        <v/>
      </c>
      <c r="Y84" s="914"/>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 customHeight="1">
      <c r="A85" s="422">
        <v>70</v>
      </c>
      <c r="B85" s="915" t="str">
        <f>IF(基本情報入力シート!C122="","",基本情報入力シート!C122)</f>
        <v/>
      </c>
      <c r="C85" s="916"/>
      <c r="D85" s="916"/>
      <c r="E85" s="916"/>
      <c r="F85" s="916"/>
      <c r="G85" s="916"/>
      <c r="H85" s="916"/>
      <c r="I85" s="917"/>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3" t="str">
        <f>IFERROR(V85*VLOOKUP(AF85,【参考】数式用3!$AD$15:$BA$23,MATCH(N85,【参考】数式用3!$AD$2:$BA$2,0)),"")</f>
        <v/>
      </c>
      <c r="Y85" s="914"/>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 customHeight="1">
      <c r="A86" s="422">
        <v>71</v>
      </c>
      <c r="B86" s="915" t="str">
        <f>IF(基本情報入力シート!C123="","",基本情報入力シート!C123)</f>
        <v/>
      </c>
      <c r="C86" s="916"/>
      <c r="D86" s="916"/>
      <c r="E86" s="916"/>
      <c r="F86" s="916"/>
      <c r="G86" s="916"/>
      <c r="H86" s="916"/>
      <c r="I86" s="917"/>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3" t="str">
        <f>IFERROR(V86*VLOOKUP(AF86,【参考】数式用3!$AD$15:$BA$23,MATCH(N86,【参考】数式用3!$AD$2:$BA$2,0)),"")</f>
        <v/>
      </c>
      <c r="Y86" s="914"/>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 customHeight="1">
      <c r="A87" s="422">
        <v>72</v>
      </c>
      <c r="B87" s="915" t="str">
        <f>IF(基本情報入力シート!C124="","",基本情報入力シート!C124)</f>
        <v/>
      </c>
      <c r="C87" s="916"/>
      <c r="D87" s="916"/>
      <c r="E87" s="916"/>
      <c r="F87" s="916"/>
      <c r="G87" s="916"/>
      <c r="H87" s="916"/>
      <c r="I87" s="917"/>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3" t="str">
        <f>IFERROR(V87*VLOOKUP(AF87,【参考】数式用3!$AD$15:$BA$23,MATCH(N87,【参考】数式用3!$AD$2:$BA$2,0)),"")</f>
        <v/>
      </c>
      <c r="Y87" s="914"/>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 customHeight="1">
      <c r="A88" s="422">
        <v>73</v>
      </c>
      <c r="B88" s="915" t="str">
        <f>IF(基本情報入力シート!C125="","",基本情報入力シート!C125)</f>
        <v/>
      </c>
      <c r="C88" s="916"/>
      <c r="D88" s="916"/>
      <c r="E88" s="916"/>
      <c r="F88" s="916"/>
      <c r="G88" s="916"/>
      <c r="H88" s="916"/>
      <c r="I88" s="917"/>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3" t="str">
        <f>IFERROR(V88*VLOOKUP(AF88,【参考】数式用3!$AD$15:$BA$23,MATCH(N88,【参考】数式用3!$AD$2:$BA$2,0)),"")</f>
        <v/>
      </c>
      <c r="Y88" s="914"/>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 customHeight="1">
      <c r="A89" s="422">
        <v>74</v>
      </c>
      <c r="B89" s="915" t="str">
        <f>IF(基本情報入力シート!C126="","",基本情報入力シート!C126)</f>
        <v/>
      </c>
      <c r="C89" s="916"/>
      <c r="D89" s="916"/>
      <c r="E89" s="916"/>
      <c r="F89" s="916"/>
      <c r="G89" s="916"/>
      <c r="H89" s="916"/>
      <c r="I89" s="917"/>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3" t="str">
        <f>IFERROR(V89*VLOOKUP(AF89,【参考】数式用3!$AD$15:$BA$23,MATCH(N89,【参考】数式用3!$AD$2:$BA$2,0)),"")</f>
        <v/>
      </c>
      <c r="Y89" s="914"/>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 customHeight="1">
      <c r="A90" s="422">
        <v>75</v>
      </c>
      <c r="B90" s="915" t="str">
        <f>IF(基本情報入力シート!C127="","",基本情報入力シート!C127)</f>
        <v/>
      </c>
      <c r="C90" s="916"/>
      <c r="D90" s="916"/>
      <c r="E90" s="916"/>
      <c r="F90" s="916"/>
      <c r="G90" s="916"/>
      <c r="H90" s="916"/>
      <c r="I90" s="917"/>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3" t="str">
        <f>IFERROR(V90*VLOOKUP(AF90,【参考】数式用3!$AD$15:$BA$23,MATCH(N90,【参考】数式用3!$AD$2:$BA$2,0)),"")</f>
        <v/>
      </c>
      <c r="Y90" s="914"/>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 customHeight="1">
      <c r="A91" s="422">
        <v>76</v>
      </c>
      <c r="B91" s="915" t="str">
        <f>IF(基本情報入力シート!C128="","",基本情報入力シート!C128)</f>
        <v/>
      </c>
      <c r="C91" s="916"/>
      <c r="D91" s="916"/>
      <c r="E91" s="916"/>
      <c r="F91" s="916"/>
      <c r="G91" s="916"/>
      <c r="H91" s="916"/>
      <c r="I91" s="917"/>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3" t="str">
        <f>IFERROR(V91*VLOOKUP(AF91,【参考】数式用3!$AD$15:$BA$23,MATCH(N91,【参考】数式用3!$AD$2:$BA$2,0)),"")</f>
        <v/>
      </c>
      <c r="Y91" s="914"/>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 customHeight="1">
      <c r="A92" s="422">
        <v>77</v>
      </c>
      <c r="B92" s="915" t="str">
        <f>IF(基本情報入力シート!C129="","",基本情報入力シート!C129)</f>
        <v/>
      </c>
      <c r="C92" s="916"/>
      <c r="D92" s="916"/>
      <c r="E92" s="916"/>
      <c r="F92" s="916"/>
      <c r="G92" s="916"/>
      <c r="H92" s="916"/>
      <c r="I92" s="917"/>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3" t="str">
        <f>IFERROR(V92*VLOOKUP(AF92,【参考】数式用3!$AD$15:$BA$23,MATCH(N92,【参考】数式用3!$AD$2:$BA$2,0)),"")</f>
        <v/>
      </c>
      <c r="Y92" s="914"/>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 customHeight="1">
      <c r="A93" s="422">
        <v>78</v>
      </c>
      <c r="B93" s="915" t="str">
        <f>IF(基本情報入力シート!C130="","",基本情報入力シート!C130)</f>
        <v/>
      </c>
      <c r="C93" s="916"/>
      <c r="D93" s="916"/>
      <c r="E93" s="916"/>
      <c r="F93" s="916"/>
      <c r="G93" s="916"/>
      <c r="H93" s="916"/>
      <c r="I93" s="917"/>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3" t="str">
        <f>IFERROR(V93*VLOOKUP(AF93,【参考】数式用3!$AD$15:$BA$23,MATCH(N93,【参考】数式用3!$AD$2:$BA$2,0)),"")</f>
        <v/>
      </c>
      <c r="Y93" s="914"/>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 customHeight="1">
      <c r="A94" s="422">
        <v>79</v>
      </c>
      <c r="B94" s="915" t="str">
        <f>IF(基本情報入力シート!C131="","",基本情報入力シート!C131)</f>
        <v/>
      </c>
      <c r="C94" s="916"/>
      <c r="D94" s="916"/>
      <c r="E94" s="916"/>
      <c r="F94" s="916"/>
      <c r="G94" s="916"/>
      <c r="H94" s="916"/>
      <c r="I94" s="917"/>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3" t="str">
        <f>IFERROR(V94*VLOOKUP(AF94,【参考】数式用3!$AD$15:$BA$23,MATCH(N94,【参考】数式用3!$AD$2:$BA$2,0)),"")</f>
        <v/>
      </c>
      <c r="Y94" s="914"/>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 customHeight="1">
      <c r="A95" s="422">
        <v>80</v>
      </c>
      <c r="B95" s="915" t="str">
        <f>IF(基本情報入力シート!C132="","",基本情報入力シート!C132)</f>
        <v/>
      </c>
      <c r="C95" s="916"/>
      <c r="D95" s="916"/>
      <c r="E95" s="916"/>
      <c r="F95" s="916"/>
      <c r="G95" s="916"/>
      <c r="H95" s="916"/>
      <c r="I95" s="917"/>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3" t="str">
        <f>IFERROR(V95*VLOOKUP(AF95,【参考】数式用3!$AD$15:$BA$23,MATCH(N95,【参考】数式用3!$AD$2:$BA$2,0)),"")</f>
        <v/>
      </c>
      <c r="Y95" s="914"/>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 customHeight="1">
      <c r="A96" s="422">
        <v>81</v>
      </c>
      <c r="B96" s="915" t="str">
        <f>IF(基本情報入力シート!C133="","",基本情報入力シート!C133)</f>
        <v/>
      </c>
      <c r="C96" s="916"/>
      <c r="D96" s="916"/>
      <c r="E96" s="916"/>
      <c r="F96" s="916"/>
      <c r="G96" s="916"/>
      <c r="H96" s="916"/>
      <c r="I96" s="917"/>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3" t="str">
        <f>IFERROR(V96*VLOOKUP(AF96,【参考】数式用3!$AD$15:$BA$23,MATCH(N96,【参考】数式用3!$AD$2:$BA$2,0)),"")</f>
        <v/>
      </c>
      <c r="Y96" s="914"/>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 customHeight="1">
      <c r="A97" s="422">
        <v>82</v>
      </c>
      <c r="B97" s="915" t="str">
        <f>IF(基本情報入力シート!C134="","",基本情報入力シート!C134)</f>
        <v/>
      </c>
      <c r="C97" s="916"/>
      <c r="D97" s="916"/>
      <c r="E97" s="916"/>
      <c r="F97" s="916"/>
      <c r="G97" s="916"/>
      <c r="H97" s="916"/>
      <c r="I97" s="917"/>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3" t="str">
        <f>IFERROR(V97*VLOOKUP(AF97,【参考】数式用3!$AD$15:$BA$23,MATCH(N97,【参考】数式用3!$AD$2:$BA$2,0)),"")</f>
        <v/>
      </c>
      <c r="Y97" s="914"/>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 customHeight="1">
      <c r="A98" s="422">
        <v>83</v>
      </c>
      <c r="B98" s="915" t="str">
        <f>IF(基本情報入力シート!C135="","",基本情報入力シート!C135)</f>
        <v/>
      </c>
      <c r="C98" s="916"/>
      <c r="D98" s="916"/>
      <c r="E98" s="916"/>
      <c r="F98" s="916"/>
      <c r="G98" s="916"/>
      <c r="H98" s="916"/>
      <c r="I98" s="917"/>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3" t="str">
        <f>IFERROR(V98*VLOOKUP(AF98,【参考】数式用3!$AD$15:$BA$23,MATCH(N98,【参考】数式用3!$AD$2:$BA$2,0)),"")</f>
        <v/>
      </c>
      <c r="Y98" s="914"/>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 customHeight="1">
      <c r="A99" s="422">
        <v>84</v>
      </c>
      <c r="B99" s="915" t="str">
        <f>IF(基本情報入力シート!C136="","",基本情報入力シート!C136)</f>
        <v/>
      </c>
      <c r="C99" s="916"/>
      <c r="D99" s="916"/>
      <c r="E99" s="916"/>
      <c r="F99" s="916"/>
      <c r="G99" s="916"/>
      <c r="H99" s="916"/>
      <c r="I99" s="917"/>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3" t="str">
        <f>IFERROR(V99*VLOOKUP(AF99,【参考】数式用3!$AD$15:$BA$23,MATCH(N99,【参考】数式用3!$AD$2:$BA$2,0)),"")</f>
        <v/>
      </c>
      <c r="Y99" s="914"/>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 customHeight="1">
      <c r="A100" s="422">
        <v>85</v>
      </c>
      <c r="B100" s="915" t="str">
        <f>IF(基本情報入力シート!C137="","",基本情報入力シート!C137)</f>
        <v/>
      </c>
      <c r="C100" s="916"/>
      <c r="D100" s="916"/>
      <c r="E100" s="916"/>
      <c r="F100" s="916"/>
      <c r="G100" s="916"/>
      <c r="H100" s="916"/>
      <c r="I100" s="917"/>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3" t="str">
        <f>IFERROR(V100*VLOOKUP(AF100,【参考】数式用3!$AD$15:$BA$23,MATCH(N100,【参考】数式用3!$AD$2:$BA$2,0)),"")</f>
        <v/>
      </c>
      <c r="Y100" s="914"/>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 customHeight="1">
      <c r="A101" s="422">
        <v>86</v>
      </c>
      <c r="B101" s="915" t="str">
        <f>IF(基本情報入力シート!C138="","",基本情報入力シート!C138)</f>
        <v/>
      </c>
      <c r="C101" s="916"/>
      <c r="D101" s="916"/>
      <c r="E101" s="916"/>
      <c r="F101" s="916"/>
      <c r="G101" s="916"/>
      <c r="H101" s="916"/>
      <c r="I101" s="917"/>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3" t="str">
        <f>IFERROR(V101*VLOOKUP(AF101,【参考】数式用3!$AD$15:$BA$23,MATCH(N101,【参考】数式用3!$AD$2:$BA$2,0)),"")</f>
        <v/>
      </c>
      <c r="Y101" s="914"/>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 customHeight="1">
      <c r="A102" s="422">
        <v>87</v>
      </c>
      <c r="B102" s="915" t="str">
        <f>IF(基本情報入力シート!C139="","",基本情報入力シート!C139)</f>
        <v/>
      </c>
      <c r="C102" s="916"/>
      <c r="D102" s="916"/>
      <c r="E102" s="916"/>
      <c r="F102" s="916"/>
      <c r="G102" s="916"/>
      <c r="H102" s="916"/>
      <c r="I102" s="917"/>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3" t="str">
        <f>IFERROR(V102*VLOOKUP(AF102,【参考】数式用3!$AD$15:$BA$23,MATCH(N102,【参考】数式用3!$AD$2:$BA$2,0)),"")</f>
        <v/>
      </c>
      <c r="Y102" s="914"/>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 customHeight="1">
      <c r="A103" s="422">
        <v>88</v>
      </c>
      <c r="B103" s="915" t="str">
        <f>IF(基本情報入力シート!C140="","",基本情報入力シート!C140)</f>
        <v/>
      </c>
      <c r="C103" s="916"/>
      <c r="D103" s="916"/>
      <c r="E103" s="916"/>
      <c r="F103" s="916"/>
      <c r="G103" s="916"/>
      <c r="H103" s="916"/>
      <c r="I103" s="917"/>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3" t="str">
        <f>IFERROR(V103*VLOOKUP(AF103,【参考】数式用3!$AD$15:$BA$23,MATCH(N103,【参考】数式用3!$AD$2:$BA$2,0)),"")</f>
        <v/>
      </c>
      <c r="Y103" s="914"/>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 customHeight="1">
      <c r="A104" s="422">
        <v>89</v>
      </c>
      <c r="B104" s="915" t="str">
        <f>IF(基本情報入力シート!C141="","",基本情報入力シート!C141)</f>
        <v/>
      </c>
      <c r="C104" s="916"/>
      <c r="D104" s="916"/>
      <c r="E104" s="916"/>
      <c r="F104" s="916"/>
      <c r="G104" s="916"/>
      <c r="H104" s="916"/>
      <c r="I104" s="917"/>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3" t="str">
        <f>IFERROR(V104*VLOOKUP(AF104,【参考】数式用3!$AD$15:$BA$23,MATCH(N104,【参考】数式用3!$AD$2:$BA$2,0)),"")</f>
        <v/>
      </c>
      <c r="Y104" s="914"/>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 customHeight="1">
      <c r="A105" s="422">
        <v>90</v>
      </c>
      <c r="B105" s="915" t="str">
        <f>IF(基本情報入力シート!C142="","",基本情報入力シート!C142)</f>
        <v/>
      </c>
      <c r="C105" s="916"/>
      <c r="D105" s="916"/>
      <c r="E105" s="916"/>
      <c r="F105" s="916"/>
      <c r="G105" s="916"/>
      <c r="H105" s="916"/>
      <c r="I105" s="917"/>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3" t="str">
        <f>IFERROR(V105*VLOOKUP(AF105,【参考】数式用3!$AD$15:$BA$23,MATCH(N105,【参考】数式用3!$AD$2:$BA$2,0)),"")</f>
        <v/>
      </c>
      <c r="Y105" s="914"/>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 customHeight="1">
      <c r="A106" s="422">
        <v>91</v>
      </c>
      <c r="B106" s="915" t="str">
        <f>IF(基本情報入力シート!C143="","",基本情報入力シート!C143)</f>
        <v/>
      </c>
      <c r="C106" s="916"/>
      <c r="D106" s="916"/>
      <c r="E106" s="916"/>
      <c r="F106" s="916"/>
      <c r="G106" s="916"/>
      <c r="H106" s="916"/>
      <c r="I106" s="917"/>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3" t="str">
        <f>IFERROR(V106*VLOOKUP(AF106,【参考】数式用3!$AD$15:$BA$23,MATCH(N106,【参考】数式用3!$AD$2:$BA$2,0)),"")</f>
        <v/>
      </c>
      <c r="Y106" s="914"/>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 customHeight="1">
      <c r="A107" s="422">
        <v>92</v>
      </c>
      <c r="B107" s="915" t="str">
        <f>IF(基本情報入力シート!C144="","",基本情報入力シート!C144)</f>
        <v/>
      </c>
      <c r="C107" s="916"/>
      <c r="D107" s="916"/>
      <c r="E107" s="916"/>
      <c r="F107" s="916"/>
      <c r="G107" s="916"/>
      <c r="H107" s="916"/>
      <c r="I107" s="917"/>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3" t="str">
        <f>IFERROR(V107*VLOOKUP(AF107,【参考】数式用3!$AD$15:$BA$23,MATCH(N107,【参考】数式用3!$AD$2:$BA$2,0)),"")</f>
        <v/>
      </c>
      <c r="Y107" s="914"/>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 customHeight="1">
      <c r="A108" s="422">
        <v>93</v>
      </c>
      <c r="B108" s="915" t="str">
        <f>IF(基本情報入力シート!C145="","",基本情報入力シート!C145)</f>
        <v/>
      </c>
      <c r="C108" s="916"/>
      <c r="D108" s="916"/>
      <c r="E108" s="916"/>
      <c r="F108" s="916"/>
      <c r="G108" s="916"/>
      <c r="H108" s="916"/>
      <c r="I108" s="917"/>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3" t="str">
        <f>IFERROR(V108*VLOOKUP(AF108,【参考】数式用3!$AD$15:$BA$23,MATCH(N108,【参考】数式用3!$AD$2:$BA$2,0)),"")</f>
        <v/>
      </c>
      <c r="Y108" s="914"/>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 customHeight="1">
      <c r="A109" s="422">
        <v>94</v>
      </c>
      <c r="B109" s="915" t="str">
        <f>IF(基本情報入力シート!C146="","",基本情報入力シート!C146)</f>
        <v/>
      </c>
      <c r="C109" s="916"/>
      <c r="D109" s="916"/>
      <c r="E109" s="916"/>
      <c r="F109" s="916"/>
      <c r="G109" s="916"/>
      <c r="H109" s="916"/>
      <c r="I109" s="917"/>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3" t="str">
        <f>IFERROR(V109*VLOOKUP(AF109,【参考】数式用3!$AD$15:$BA$23,MATCH(N109,【参考】数式用3!$AD$2:$BA$2,0)),"")</f>
        <v/>
      </c>
      <c r="Y109" s="914"/>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 customHeight="1">
      <c r="A110" s="422">
        <v>95</v>
      </c>
      <c r="B110" s="915" t="str">
        <f>IF(基本情報入力シート!C147="","",基本情報入力シート!C147)</f>
        <v/>
      </c>
      <c r="C110" s="916"/>
      <c r="D110" s="916"/>
      <c r="E110" s="916"/>
      <c r="F110" s="916"/>
      <c r="G110" s="916"/>
      <c r="H110" s="916"/>
      <c r="I110" s="917"/>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3" t="str">
        <f>IFERROR(V110*VLOOKUP(AF110,【参考】数式用3!$AD$15:$BA$23,MATCH(N110,【参考】数式用3!$AD$2:$BA$2,0)),"")</f>
        <v/>
      </c>
      <c r="Y110" s="914"/>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 customHeight="1">
      <c r="A111" s="422">
        <v>96</v>
      </c>
      <c r="B111" s="915" t="str">
        <f>IF(基本情報入力シート!C148="","",基本情報入力シート!C148)</f>
        <v/>
      </c>
      <c r="C111" s="916"/>
      <c r="D111" s="916"/>
      <c r="E111" s="916"/>
      <c r="F111" s="916"/>
      <c r="G111" s="916"/>
      <c r="H111" s="916"/>
      <c r="I111" s="917"/>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3" t="str">
        <f>IFERROR(V111*VLOOKUP(AF111,【参考】数式用3!$AD$15:$BA$23,MATCH(N111,【参考】数式用3!$AD$2:$BA$2,0)),"")</f>
        <v/>
      </c>
      <c r="Y111" s="914"/>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 customHeight="1">
      <c r="A112" s="422">
        <v>97</v>
      </c>
      <c r="B112" s="915" t="str">
        <f>IF(基本情報入力シート!C149="","",基本情報入力シート!C149)</f>
        <v/>
      </c>
      <c r="C112" s="916"/>
      <c r="D112" s="916"/>
      <c r="E112" s="916"/>
      <c r="F112" s="916"/>
      <c r="G112" s="916"/>
      <c r="H112" s="916"/>
      <c r="I112" s="917"/>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3" t="str">
        <f>IFERROR(V112*VLOOKUP(AF112,【参考】数式用3!$AD$15:$BA$23,MATCH(N112,【参考】数式用3!$AD$2:$BA$2,0)),"")</f>
        <v/>
      </c>
      <c r="Y112" s="914"/>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 customHeight="1">
      <c r="A113" s="422">
        <v>98</v>
      </c>
      <c r="B113" s="915" t="str">
        <f>IF(基本情報入力シート!C150="","",基本情報入力シート!C150)</f>
        <v/>
      </c>
      <c r="C113" s="916"/>
      <c r="D113" s="916"/>
      <c r="E113" s="916"/>
      <c r="F113" s="916"/>
      <c r="G113" s="916"/>
      <c r="H113" s="916"/>
      <c r="I113" s="917"/>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3" t="str">
        <f>IFERROR(V113*VLOOKUP(AF113,【参考】数式用3!$AD$15:$BA$23,MATCH(N113,【参考】数式用3!$AD$2:$BA$2,0)),"")</f>
        <v/>
      </c>
      <c r="Y113" s="914"/>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 customHeight="1">
      <c r="A114" s="422">
        <v>99</v>
      </c>
      <c r="B114" s="915" t="str">
        <f>IF(基本情報入力シート!C151="","",基本情報入力シート!C151)</f>
        <v/>
      </c>
      <c r="C114" s="916"/>
      <c r="D114" s="916"/>
      <c r="E114" s="916"/>
      <c r="F114" s="916"/>
      <c r="G114" s="916"/>
      <c r="H114" s="916"/>
      <c r="I114" s="917"/>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3" t="str">
        <f>IFERROR(V114*VLOOKUP(AF114,【参考】数式用3!$AD$15:$BA$23,MATCH(N114,【参考】数式用3!$AD$2:$BA$2,0)),"")</f>
        <v/>
      </c>
      <c r="Y114" s="914"/>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 customHeight="1">
      <c r="A115" s="422">
        <v>100</v>
      </c>
      <c r="B115" s="915" t="str">
        <f>IF(基本情報入力シート!C152="","",基本情報入力シート!C152)</f>
        <v/>
      </c>
      <c r="C115" s="916"/>
      <c r="D115" s="916"/>
      <c r="E115" s="916"/>
      <c r="F115" s="916"/>
      <c r="G115" s="916"/>
      <c r="H115" s="916"/>
      <c r="I115" s="917"/>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3" t="str">
        <f>IFERROR(V115*VLOOKUP(AF115,【参考】数式用3!$AD$15:$BA$23,MATCH(N115,【参考】数式用3!$AD$2:$BA$2,0)),"")</f>
        <v/>
      </c>
      <c r="Y115" s="914"/>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8"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8"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8" t="s">
        <v>69</v>
      </c>
      <c r="AA1" s="1009"/>
      <c r="AB1" s="961" t="str">
        <f>IF(基本情報入力シート!C32="","",基本情報入力シート!C32)</f>
        <v>○○市</v>
      </c>
      <c r="AC1" s="961"/>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0" t="s">
        <v>331</v>
      </c>
      <c r="C5" s="990"/>
      <c r="D5" s="967"/>
      <c r="E5" s="967"/>
      <c r="F5" s="967"/>
      <c r="G5" s="967"/>
      <c r="H5" s="967"/>
      <c r="I5" s="967"/>
      <c r="J5" s="967"/>
      <c r="K5" s="967"/>
      <c r="L5" s="967"/>
      <c r="M5" s="968"/>
      <c r="N5" s="399">
        <f>IFERROR(SUM(P14:Q113)+SUM(X14:X113),"")</f>
        <v>129275190</v>
      </c>
      <c r="O5" s="400" t="s">
        <v>79</v>
      </c>
      <c r="P5" s="130"/>
      <c r="Q5" s="130"/>
      <c r="R5" s="958" t="s">
        <v>332</v>
      </c>
      <c r="S5" s="958" t="s">
        <v>295</v>
      </c>
      <c r="T5" s="958"/>
      <c r="U5" s="958"/>
      <c r="V5" s="958"/>
      <c r="W5" s="958"/>
      <c r="X5" s="959"/>
      <c r="Y5" s="404">
        <f>SUM(T14:U113)</f>
        <v>5</v>
      </c>
      <c r="Z5" s="956" t="str">
        <f>IF(AG6="旧特定加算相当なし","",IF(Y5&gt;=Y6,"○","×"))</f>
        <v>○</v>
      </c>
      <c r="AA5" s="1019" t="s">
        <v>296</v>
      </c>
      <c r="AB5" s="1020"/>
      <c r="AC5" s="1020"/>
      <c r="AD5" s="1007" t="str">
        <f>IF(OR(AD6="旧処遇加算Ⅰ相当あり",AD7="旧処遇加算Ⅰ相当あり"),"旧処遇加算Ⅰ相当あり","旧処遇加算Ⅰ相当なし")</f>
        <v>旧処遇加算Ⅰ相当あり</v>
      </c>
      <c r="AE5" s="1007"/>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69"/>
      <c r="C6" s="970"/>
      <c r="D6" s="967" t="s">
        <v>333</v>
      </c>
      <c r="E6" s="967"/>
      <c r="F6" s="967"/>
      <c r="G6" s="967"/>
      <c r="H6" s="967"/>
      <c r="I6" s="967"/>
      <c r="J6" s="967"/>
      <c r="K6" s="967"/>
      <c r="L6" s="967"/>
      <c r="M6" s="968"/>
      <c r="N6" s="402">
        <f>SUM(R$14:R$113,Y$14:Z$113)</f>
        <v>11171419.039999999</v>
      </c>
      <c r="O6" s="400" t="s">
        <v>79</v>
      </c>
      <c r="P6" s="130"/>
      <c r="Q6" s="130"/>
      <c r="R6" s="958"/>
      <c r="S6" s="958" t="s">
        <v>334</v>
      </c>
      <c r="T6" s="958"/>
      <c r="U6" s="958"/>
      <c r="V6" s="958"/>
      <c r="W6" s="958"/>
      <c r="X6" s="959"/>
      <c r="Y6" s="406">
        <f>SUM(AD:AD)</f>
        <v>5</v>
      </c>
      <c r="Z6" s="957"/>
      <c r="AA6" s="1019"/>
      <c r="AB6" s="1020"/>
      <c r="AC6" s="1020"/>
      <c r="AD6" s="1007" t="str">
        <f>IF((COUNTIF(O:O,"新加算Ⅰ")+COUNTIF(O:O,"新加算Ⅱ")+COUNTIF(O:O,"新加算Ⅲ")+COUNTIF(O:O,"新加算Ⅴ（１）")+COUNTIF(O:O,"新加算Ⅴ（３）")+COUNTIF(O:O,"新加算Ⅴ（８）"))&gt;=1,"旧処遇加算Ⅰ相当あり","旧処遇加算Ⅰ相当なし")</f>
        <v>旧処遇加算Ⅰ相当あり</v>
      </c>
      <c r="AE6" s="1007"/>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7" t="s">
        <v>335</v>
      </c>
      <c r="C7" s="967"/>
      <c r="D7" s="967"/>
      <c r="E7" s="967"/>
      <c r="F7" s="967"/>
      <c r="G7" s="967"/>
      <c r="H7" s="967"/>
      <c r="I7" s="967"/>
      <c r="J7" s="967"/>
      <c r="K7" s="967"/>
      <c r="L7" s="967"/>
      <c r="M7" s="1018"/>
      <c r="N7" s="429">
        <f>SUM(V:V,AC:AC)</f>
        <v>94132607.918652385</v>
      </c>
      <c r="O7" s="400" t="s">
        <v>79</v>
      </c>
      <c r="P7" s="130"/>
      <c r="Q7" s="130"/>
      <c r="R7" s="1010" t="s">
        <v>336</v>
      </c>
      <c r="S7" s="958" t="s">
        <v>295</v>
      </c>
      <c r="T7" s="958"/>
      <c r="U7" s="958"/>
      <c r="V7" s="958"/>
      <c r="W7" s="958"/>
      <c r="X7" s="959"/>
      <c r="Y7" s="430">
        <f>SUM(AB:AB)</f>
        <v>3</v>
      </c>
      <c r="Z7" s="956" t="str">
        <f>IF(AG7="旧特定加算相当なし","",IF(Y7&gt;=Y8,"○","×"))</f>
        <v>○</v>
      </c>
      <c r="AA7" s="1068" t="s">
        <v>296</v>
      </c>
      <c r="AB7" s="1069"/>
      <c r="AC7" s="1069"/>
      <c r="AD7" s="1007" t="str">
        <f>IF((COUNTIF(W:W,"新加算Ⅰ")+COUNTIF(W:W,"新加算Ⅱ")+COUNTIF(W:W,"新加算Ⅲ"))&gt;=1,"旧処遇加算Ⅰ相当あり","旧処遇加算Ⅰ相当なし")</f>
        <v>旧処遇加算Ⅰ相当あり</v>
      </c>
      <c r="AE7" s="1007"/>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5" t="s">
        <v>337</v>
      </c>
      <c r="C8" s="1075"/>
      <c r="D8" s="1075"/>
      <c r="E8" s="1075"/>
      <c r="F8" s="1075"/>
      <c r="G8" s="1075"/>
      <c r="H8" s="1075"/>
      <c r="I8" s="1075"/>
      <c r="J8" s="1075"/>
      <c r="K8" s="1075"/>
      <c r="L8" s="1075"/>
      <c r="M8" s="1075"/>
      <c r="N8" s="1075"/>
      <c r="O8" s="1075"/>
      <c r="P8" s="130"/>
      <c r="Q8" s="130"/>
      <c r="R8" s="1011"/>
      <c r="S8" s="958" t="s">
        <v>338</v>
      </c>
      <c r="T8" s="958"/>
      <c r="U8" s="958"/>
      <c r="V8" s="958"/>
      <c r="W8" s="958"/>
      <c r="X8" s="959"/>
      <c r="Y8" s="406">
        <f>SUM(AE$14:AE$1048576)</f>
        <v>3</v>
      </c>
      <c r="Z8" s="957"/>
      <c r="AA8" s="1068"/>
      <c r="AB8" s="1069"/>
      <c r="AC8" s="1069"/>
    </row>
    <row r="9" spans="1:36" ht="42" customHeight="1" thickBot="1">
      <c r="A9" s="131"/>
      <c r="B9" s="1076"/>
      <c r="C9" s="1076"/>
      <c r="D9" s="1076"/>
      <c r="E9" s="1076"/>
      <c r="F9" s="1076"/>
      <c r="G9" s="1076"/>
      <c r="H9" s="1076"/>
      <c r="I9" s="1076"/>
      <c r="J9" s="1076"/>
      <c r="K9" s="1076"/>
      <c r="L9" s="1076"/>
      <c r="M9" s="1076"/>
      <c r="N9" s="1076"/>
      <c r="O9" s="1076"/>
      <c r="P9" s="408"/>
      <c r="Q9" s="408"/>
      <c r="R9" s="408"/>
      <c r="S9" s="431"/>
      <c r="T9" s="408"/>
      <c r="U9" s="408"/>
      <c r="V9" s="408"/>
      <c r="W9" s="432"/>
      <c r="X9" s="432"/>
      <c r="Y9" s="432"/>
      <c r="Z9" s="432"/>
      <c r="AA9" s="431"/>
      <c r="AB9" s="432"/>
      <c r="AC9" s="432"/>
    </row>
    <row r="10" spans="1:36" ht="24" customHeight="1" thickBot="1">
      <c r="A10" s="1021"/>
      <c r="B10" s="1024" t="s">
        <v>300</v>
      </c>
      <c r="C10" s="1025"/>
      <c r="D10" s="1025"/>
      <c r="E10" s="1025"/>
      <c r="F10" s="1025"/>
      <c r="G10" s="1025"/>
      <c r="H10" s="1025"/>
      <c r="I10" s="1026"/>
      <c r="J10" s="1033" t="s">
        <v>301</v>
      </c>
      <c r="K10" s="1036" t="s">
        <v>302</v>
      </c>
      <c r="L10" s="1037"/>
      <c r="M10" s="1042" t="s">
        <v>303</v>
      </c>
      <c r="N10" s="1045" t="s">
        <v>44</v>
      </c>
      <c r="O10" s="1012" t="s">
        <v>339</v>
      </c>
      <c r="P10" s="1013"/>
      <c r="Q10" s="1013"/>
      <c r="R10" s="1013"/>
      <c r="S10" s="1013"/>
      <c r="T10" s="1013"/>
      <c r="U10" s="1013"/>
      <c r="V10" s="1013"/>
      <c r="W10" s="1013"/>
      <c r="X10" s="1013"/>
      <c r="Y10" s="1013"/>
      <c r="Z10" s="1013"/>
      <c r="AA10" s="1013"/>
      <c r="AB10" s="1013"/>
      <c r="AC10" s="1014"/>
      <c r="AD10" s="1002" t="s">
        <v>340</v>
      </c>
      <c r="AE10" s="960"/>
      <c r="AF10" s="960" t="s">
        <v>341</v>
      </c>
      <c r="AG10" s="960"/>
    </row>
    <row r="11" spans="1:36" ht="21.75" customHeight="1">
      <c r="A11" s="1022"/>
      <c r="B11" s="1027"/>
      <c r="C11" s="1028"/>
      <c r="D11" s="1028"/>
      <c r="E11" s="1028"/>
      <c r="F11" s="1028"/>
      <c r="G11" s="1028"/>
      <c r="H11" s="1028"/>
      <c r="I11" s="1029"/>
      <c r="J11" s="1034"/>
      <c r="K11" s="1038"/>
      <c r="L11" s="1039"/>
      <c r="M11" s="1043"/>
      <c r="N11" s="1046"/>
      <c r="O11" s="1053" t="s">
        <v>342</v>
      </c>
      <c r="P11" s="1054"/>
      <c r="Q11" s="1054"/>
      <c r="R11" s="1054"/>
      <c r="S11" s="1054"/>
      <c r="T11" s="1054"/>
      <c r="U11" s="1055"/>
      <c r="V11" s="1015" t="s">
        <v>343</v>
      </c>
      <c r="W11" s="1056" t="s">
        <v>344</v>
      </c>
      <c r="X11" s="1057"/>
      <c r="Y11" s="1057"/>
      <c r="Z11" s="1057"/>
      <c r="AA11" s="1057"/>
      <c r="AB11" s="1058"/>
      <c r="AC11" s="1015" t="s">
        <v>345</v>
      </c>
      <c r="AD11" s="1070"/>
      <c r="AE11" s="960"/>
      <c r="AF11" s="960"/>
      <c r="AG11" s="960"/>
    </row>
    <row r="12" spans="1:36" ht="36.75" customHeight="1">
      <c r="A12" s="1022"/>
      <c r="B12" s="1027"/>
      <c r="C12" s="1028"/>
      <c r="D12" s="1028"/>
      <c r="E12" s="1028"/>
      <c r="F12" s="1028"/>
      <c r="G12" s="1028"/>
      <c r="H12" s="1028"/>
      <c r="I12" s="1029"/>
      <c r="J12" s="1034"/>
      <c r="K12" s="1040"/>
      <c r="L12" s="1041"/>
      <c r="M12" s="1043"/>
      <c r="N12" s="1046"/>
      <c r="O12" s="1048" t="s">
        <v>346</v>
      </c>
      <c r="P12" s="1060" t="s">
        <v>347</v>
      </c>
      <c r="Q12" s="1061"/>
      <c r="R12" s="1051" t="s">
        <v>348</v>
      </c>
      <c r="S12" s="1051" t="s">
        <v>349</v>
      </c>
      <c r="T12" s="1062" t="s">
        <v>350</v>
      </c>
      <c r="U12" s="1063"/>
      <c r="V12" s="1016"/>
      <c r="W12" s="1048" t="s">
        <v>351</v>
      </c>
      <c r="X12" s="1050" t="s">
        <v>347</v>
      </c>
      <c r="Y12" s="1071" t="s">
        <v>348</v>
      </c>
      <c r="Z12" s="1072"/>
      <c r="AA12" s="1051" t="s">
        <v>349</v>
      </c>
      <c r="AB12" s="433" t="s">
        <v>350</v>
      </c>
      <c r="AC12" s="1016"/>
      <c r="AD12" s="1070"/>
      <c r="AE12" s="960"/>
      <c r="AF12" s="960"/>
      <c r="AG12" s="960"/>
    </row>
    <row r="13" spans="1:36" ht="72" customHeight="1" thickBot="1">
      <c r="A13" s="1023"/>
      <c r="B13" s="1030"/>
      <c r="C13" s="1031"/>
      <c r="D13" s="1031"/>
      <c r="E13" s="1031"/>
      <c r="F13" s="1031"/>
      <c r="G13" s="1031"/>
      <c r="H13" s="1031"/>
      <c r="I13" s="1032"/>
      <c r="J13" s="1035"/>
      <c r="K13" s="434" t="s">
        <v>45</v>
      </c>
      <c r="L13" s="434" t="s">
        <v>46</v>
      </c>
      <c r="M13" s="1044"/>
      <c r="N13" s="1047"/>
      <c r="O13" s="1059"/>
      <c r="P13" s="1030"/>
      <c r="Q13" s="1032"/>
      <c r="R13" s="1064"/>
      <c r="S13" s="1064"/>
      <c r="T13" s="1065" t="s">
        <v>352</v>
      </c>
      <c r="U13" s="1066"/>
      <c r="V13" s="1017"/>
      <c r="W13" s="1049"/>
      <c r="X13" s="1034"/>
      <c r="Y13" s="1073"/>
      <c r="Z13" s="1074"/>
      <c r="AA13" s="1052"/>
      <c r="AB13" s="470" t="s">
        <v>353</v>
      </c>
      <c r="AC13" s="1016"/>
      <c r="AD13" s="474" t="s">
        <v>354</v>
      </c>
      <c r="AE13" s="435" t="s">
        <v>355</v>
      </c>
      <c r="AF13" s="435" t="s">
        <v>354</v>
      </c>
      <c r="AG13" s="435" t="s">
        <v>355</v>
      </c>
      <c r="AI13" s="483"/>
      <c r="AJ13" s="483"/>
    </row>
    <row r="14" spans="1:36" s="421" customFormat="1" ht="24.9" customHeight="1">
      <c r="A14" s="436" t="s">
        <v>356</v>
      </c>
      <c r="B14" s="922">
        <f>IF(基本情報入力シート!C53="","",基本情報入力シート!C53)</f>
        <v>1334567890</v>
      </c>
      <c r="C14" s="923"/>
      <c r="D14" s="923"/>
      <c r="E14" s="923"/>
      <c r="F14" s="923"/>
      <c r="G14" s="923"/>
      <c r="H14" s="923"/>
      <c r="I14" s="924"/>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5">
        <v>5100000</v>
      </c>
      <c r="Q14" s="1006"/>
      <c r="R14" s="461" t="str">
        <f>IFERROR(IF(OR('別紙様式3-2（４・５月）'!R16="",'別紙様式3-2（４・５月）'!Z16="ベア加算"),"",P14*VLOOKUP(N14,【参考】数式用!$AD$2:$AH$27,MATCH(O14,【参考】数式用!$K$4:$N$4,0)+1,0)),"")</f>
        <v/>
      </c>
      <c r="S14" s="462"/>
      <c r="T14" s="1005">
        <v>1</v>
      </c>
      <c r="U14" s="1006"/>
      <c r="V14" s="481">
        <f>IFERROR(IF(AND('別紙様式3-2（４・５月）'!O16="", O14&lt;&gt;""),P14, P14*VLOOKUP(AF14,【参考】数式用4!$DC$3:$DZ$106,MATCH(N14,【参考】数式用4!$DC$2:$DZ$2,0))),"")</f>
        <v>1644489.7959183669</v>
      </c>
      <c r="W14" s="482" t="s">
        <v>358</v>
      </c>
      <c r="X14" s="127"/>
      <c r="Y14" s="1077" t="str">
        <f>IFERROR(
     IF(OR('別紙様式3-2（４・５月）'!R16="",'別紙様式3-2（４・５月）'!Z16="ベア加算"),"",
                                            X14*VLOOKUP(N14,【参考】数式用!$AD$2:$AH$27,MATCH(W14,【参考】数式用!$K$4:$N$4,0)+1,0)
      ),"")</f>
        <v/>
      </c>
      <c r="Z14" s="1078"/>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0"/>
      <c r="AJ14" s="1080"/>
    </row>
    <row r="15" spans="1:36" ht="24.9" customHeight="1">
      <c r="A15" s="439">
        <v>2</v>
      </c>
      <c r="B15" s="915">
        <f>IF(基本情報入力シート!C54="","",基本情報入力シート!C54)</f>
        <v>1334567890</v>
      </c>
      <c r="C15" s="916"/>
      <c r="D15" s="916"/>
      <c r="E15" s="916"/>
      <c r="F15" s="916"/>
      <c r="G15" s="916"/>
      <c r="H15" s="916"/>
      <c r="I15" s="917"/>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3">
        <v>1968000</v>
      </c>
      <c r="Q15" s="1004"/>
      <c r="R15" s="468" t="str">
        <f>IFERROR(IF(OR('別紙様式3-2（４・５月）'!R17="",'別紙様式3-2（４・５月）'!Z17="ベア加算"),"",P15*VLOOKUP(N15,【参考】数式用!$AD$2:$AH$27,MATCH(O15,【参考】数式用!$K$4:$N$4,0)+1,0)),"")</f>
        <v/>
      </c>
      <c r="S15" s="120"/>
      <c r="T15" s="1005"/>
      <c r="U15" s="1006"/>
      <c r="V15" s="481">
        <f>IFERROR(IF(AND('別紙様式3-2（４・５月）'!O17="", O15&lt;&gt;""),P15, P15*VLOOKUP(AF15,【参考】数式用4!$DC$3:$DZ$106,MATCH(N15,【参考】数式用4!$DC$2:$DZ$2,0))),"")</f>
        <v>40717.241379310013</v>
      </c>
      <c r="W15" s="476" t="s">
        <v>358</v>
      </c>
      <c r="X15" s="471"/>
      <c r="Y15" s="1067" t="str">
        <f>IFERROR(
     IF(OR('別紙様式3-2（４・５月）'!R17="",'別紙様式3-2（４・５月）'!Z17="ベア加算"),"",
                                            X15*VLOOKUP(N15,【参考】数式用!$AD$2:$AH$27,MATCH(W15,【参考】数式用!$K$4:$N$4,0)+1,0)
      ),"")</f>
        <v/>
      </c>
      <c r="Z15" s="1067"/>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0"/>
      <c r="AJ15" s="1080"/>
    </row>
    <row r="16" spans="1:36" ht="24.9" customHeight="1">
      <c r="A16" s="439">
        <v>3</v>
      </c>
      <c r="B16" s="915">
        <f>IF(基本情報入力シート!C55="","",基本情報入力シート!C55)</f>
        <v>1334567891</v>
      </c>
      <c r="C16" s="916"/>
      <c r="D16" s="916"/>
      <c r="E16" s="916"/>
      <c r="F16" s="916"/>
      <c r="G16" s="916"/>
      <c r="H16" s="916"/>
      <c r="I16" s="917"/>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3">
        <v>23000000</v>
      </c>
      <c r="Q16" s="1004"/>
      <c r="R16" s="468">
        <f>IFERROR(IF(OR('別紙様式3-2（４・５月）'!R18="",'別紙様式3-2（４・５月）'!Z18="ベア加算"),"",P16*VLOOKUP(N16,【参考】数式用!$AD$2:$AH$27,MATCH(O16,【参考】数式用!$K$4:$N$4,0)+1,0)),"")</f>
        <v>2806000</v>
      </c>
      <c r="S16" s="120"/>
      <c r="T16" s="1005">
        <v>1</v>
      </c>
      <c r="U16" s="1006"/>
      <c r="V16" s="481">
        <f>IFERROR(IF(AND('別紙様式3-2（４・５月）'!O18="", O16&lt;&gt;""),P16, P16*VLOOKUP(AF16,【参考】数式用4!$DC$3:$DZ$106,MATCH(N16,【参考】数式用4!$DC$2:$DZ$2,0))),"")</f>
        <v>9455555.5555555541</v>
      </c>
      <c r="W16" s="476" t="s">
        <v>375</v>
      </c>
      <c r="X16" s="471">
        <v>600000</v>
      </c>
      <c r="Y16" s="1067">
        <f>IFERROR(
     IF(OR('別紙様式3-2（４・５月）'!R18="",'別紙様式3-2（４・５月）'!Z18="ベア加算"),"",
                                            X16*VLOOKUP(N16,【参考】数式用!$AD$2:$AH$27,MATCH(W16,【参考】数式用!$K$4:$N$4,0)+1,0)
      ),"")</f>
        <v>71400</v>
      </c>
      <c r="Z16" s="1067"/>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0"/>
      <c r="AJ16" s="1080"/>
    </row>
    <row r="17" spans="1:41" ht="24.9" customHeight="1">
      <c r="A17" s="439">
        <v>4</v>
      </c>
      <c r="B17" s="915">
        <f>IF(基本情報入力シート!C56="","",基本情報入力シート!C56)</f>
        <v>1334567892</v>
      </c>
      <c r="C17" s="916"/>
      <c r="D17" s="916"/>
      <c r="E17" s="916"/>
      <c r="F17" s="916"/>
      <c r="G17" s="916"/>
      <c r="H17" s="916"/>
      <c r="I17" s="917"/>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3">
        <v>1550000</v>
      </c>
      <c r="Q17" s="1004"/>
      <c r="R17" s="468" t="str">
        <f>IFERROR(IF(OR('別紙様式3-2（４・５月）'!R19="",'別紙様式3-2（４・５月）'!Z19="ベア加算"),"",P17*VLOOKUP(N17,【参考】数式用!$AD$2:$AH$27,MATCH(O17,【参考】数式用!$K$4:$N$4,0)+1,0)),"")</f>
        <v/>
      </c>
      <c r="S17" s="120"/>
      <c r="T17" s="1005">
        <v>1</v>
      </c>
      <c r="U17" s="1006"/>
      <c r="V17" s="481">
        <f>IFERROR(IF(AND('別紙様式3-2（４・５月）'!O19="", O17&lt;&gt;""),P17, P17*VLOOKUP(AF17,【参考】数式用4!$DC$3:$DZ$106,MATCH(N17,【参考】数式用4!$DC$2:$DZ$2,0))),"")</f>
        <v>415178.57142857142</v>
      </c>
      <c r="W17" s="476" t="s">
        <v>363</v>
      </c>
      <c r="X17" s="471">
        <v>3350000</v>
      </c>
      <c r="Y17" s="1067">
        <f>IFERROR(
     IF(OR('別紙様式3-2（４・５月）'!R19="",'別紙様式3-2（４・５月）'!Z19="ベア加算"),"",
                                            X17*VLOOKUP(N17,【参考】数式用!$AD$2:$AH$27,MATCH(W17,【参考】数式用!$K$4:$N$4,0)+1,0)
      ),"")</f>
        <v>388600</v>
      </c>
      <c r="Z17" s="1067"/>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0"/>
      <c r="AJ17" s="1080"/>
    </row>
    <row r="18" spans="1:41" ht="24.9" customHeight="1">
      <c r="A18" s="439">
        <v>5</v>
      </c>
      <c r="B18" s="915">
        <f>IF(基本情報入力シート!C57="","",基本情報入力シート!C57)</f>
        <v>1334567893</v>
      </c>
      <c r="C18" s="916"/>
      <c r="D18" s="916"/>
      <c r="E18" s="916"/>
      <c r="F18" s="916"/>
      <c r="G18" s="916"/>
      <c r="H18" s="916"/>
      <c r="I18" s="917"/>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3"/>
      <c r="Q18" s="1004"/>
      <c r="R18" s="468" t="str">
        <f>IFERROR(IF(OR('別紙様式3-2（４・５月）'!R20="",'別紙様式3-2（４・５月）'!Z20="ベア加算"),"",P18*VLOOKUP(N18,【参考】数式用!$AD$2:$AH$27,MATCH(O18,【参考】数式用!$K$4:$N$4,0)+1,0)),"")</f>
        <v/>
      </c>
      <c r="S18" s="120"/>
      <c r="T18" s="1005"/>
      <c r="U18" s="1006"/>
      <c r="V18" s="481" t="str">
        <f>IFERROR(IF(AND('別紙様式3-2（４・５月）'!O20="", O18&lt;&gt;""),P18, P18*VLOOKUP(AF18,【参考】数式用4!$DC$3:$DZ$106,MATCH(N18,【参考】数式用4!$DC$2:$DZ$2,0))),"")</f>
        <v/>
      </c>
      <c r="W18" s="476" t="s">
        <v>358</v>
      </c>
      <c r="X18" s="471"/>
      <c r="Y18" s="1067" t="str">
        <f>IFERROR(
     IF(OR('別紙様式3-2（４・５月）'!R20="",'別紙様式3-2（４・５月）'!Z20="ベア加算"),"",
                                            X18*VLOOKUP(N18,【参考】数式用!$AD$2:$AH$27,MATCH(W18,【参考】数式用!$K$4:$N$4,0)+1,0)
      ),"")</f>
        <v/>
      </c>
      <c r="Z18" s="1067"/>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0"/>
      <c r="AJ18" s="1080"/>
    </row>
    <row r="19" spans="1:41" ht="24.9" customHeight="1">
      <c r="A19" s="439">
        <v>6</v>
      </c>
      <c r="B19" s="915">
        <f>IF(基本情報入力シート!C58="","",基本情報入力シート!C58)</f>
        <v>1334567893</v>
      </c>
      <c r="C19" s="916"/>
      <c r="D19" s="916"/>
      <c r="E19" s="916"/>
      <c r="F19" s="916"/>
      <c r="G19" s="916"/>
      <c r="H19" s="916"/>
      <c r="I19" s="917"/>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3">
        <v>28000000</v>
      </c>
      <c r="Q19" s="1004"/>
      <c r="R19" s="468">
        <f>IFERROR(IF(OR('別紙様式3-2（４・５月）'!R21="",'別紙様式3-2（４・５月）'!Z21="ベア加算"),"",P19*VLOOKUP(N19,【参考】数式用!$AD$2:$AH$27,MATCH(O19,【参考】数式用!$K$4:$N$4,0)+1,0)),"")</f>
        <v>3276000</v>
      </c>
      <c r="S19" s="120" t="s">
        <v>327</v>
      </c>
      <c r="T19" s="1005">
        <v>1</v>
      </c>
      <c r="U19" s="1006"/>
      <c r="V19" s="481">
        <f>IFERROR(IF(AND('別紙様式3-2（４・５月）'!O21="", O19&lt;&gt;""),P19, P19*VLOOKUP(AF19,【参考】数式用4!$DC$3:$DZ$106,MATCH(N19,【参考】数式用4!$DC$2:$DZ$2,0))),"")</f>
        <v>15647058.823529413</v>
      </c>
      <c r="W19" s="100" t="s">
        <v>358</v>
      </c>
      <c r="X19" s="471"/>
      <c r="Y19" s="1067" t="str">
        <f>IFERROR(
     IF(OR('別紙様式3-2（４・５月）'!R21="",'別紙様式3-2（４・５月）'!Z21="ベア加算"),"",
                                            X19*VLOOKUP(N19,【参考】数式用!$AD$2:$AH$27,MATCH(W19,【参考】数式用!$K$4:$N$4,0)+1,0)
      ),"")</f>
        <v/>
      </c>
      <c r="Z19" s="1067"/>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0"/>
      <c r="AJ19" s="1080"/>
    </row>
    <row r="20" spans="1:41" ht="24.9" customHeight="1">
      <c r="A20" s="439">
        <v>7</v>
      </c>
      <c r="B20" s="915">
        <f>IF(基本情報入力シート!C59="","",基本情報入力シート!C59)</f>
        <v>1334567894</v>
      </c>
      <c r="C20" s="916"/>
      <c r="D20" s="916"/>
      <c r="E20" s="916"/>
      <c r="F20" s="916"/>
      <c r="G20" s="916"/>
      <c r="H20" s="916"/>
      <c r="I20" s="917"/>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3">
        <v>3500000</v>
      </c>
      <c r="Q20" s="1004"/>
      <c r="R20" s="468">
        <f>IFERROR(IF(OR('別紙様式3-2（４・５月）'!R22="",'別紙様式3-2（４・５月）'!Z22="ベア加算"),"",P20*VLOOKUP(N20,【参考】数式用!$AD$2:$AH$27,MATCH(O20,【参考】数式用!$K$4:$N$4,0)+1,0)),"")</f>
        <v>409500</v>
      </c>
      <c r="S20" s="120" t="s">
        <v>327</v>
      </c>
      <c r="T20" s="1005"/>
      <c r="U20" s="1006"/>
      <c r="V20" s="481">
        <f>IFERROR(IF(AND('別紙様式3-2（４・５月）'!O22="", O20&lt;&gt;""),P20, P20*VLOOKUP(AF20,【参考】数式用4!$DC$3:$DZ$106,MATCH(N20,【参考】数式用4!$DC$2:$DZ$2,0))),"")</f>
        <v>2058823.5294117648</v>
      </c>
      <c r="W20" s="475" t="s">
        <v>358</v>
      </c>
      <c r="X20" s="472"/>
      <c r="Y20" s="1067" t="str">
        <f>IFERROR(
     IF(OR('別紙様式3-2（４・５月）'!R22="",'別紙様式3-2（４・５月）'!Z22="ベア加算"),"",
                                            X20*VLOOKUP(N20,【参考】数式用!$AD$2:$AH$27,MATCH(W20,【参考】数式用!$K$4:$N$4,0)+1,0)
      ),"")</f>
        <v/>
      </c>
      <c r="Z20" s="1067"/>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0"/>
      <c r="AJ20" s="1080"/>
    </row>
    <row r="21" spans="1:41" ht="24.9" customHeight="1">
      <c r="A21" s="439">
        <v>8</v>
      </c>
      <c r="B21" s="915" t="str">
        <f>IF(基本情報入力シート!C60="","",基本情報入力シート!C60)</f>
        <v>1334567840</v>
      </c>
      <c r="C21" s="916"/>
      <c r="D21" s="916"/>
      <c r="E21" s="916"/>
      <c r="F21" s="916"/>
      <c r="G21" s="916"/>
      <c r="H21" s="916"/>
      <c r="I21" s="917"/>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3">
        <v>10000000</v>
      </c>
      <c r="Q21" s="1004"/>
      <c r="R21" s="468" t="str">
        <f>IFERROR(IF(OR('別紙様式3-2（４・５月）'!R23="",'別紙様式3-2（４・５月）'!Z23="ベア加算"),"",P21*VLOOKUP(N21,【参考】数式用!$AD$2:$AH$27,MATCH(O21,【参考】数式用!$K$4:$N$4,0)+1,0)),"")</f>
        <v/>
      </c>
      <c r="S21" s="120"/>
      <c r="T21" s="1005"/>
      <c r="U21" s="1006"/>
      <c r="V21" s="481">
        <f>IFERROR(IF(AND('別紙様式3-2（４・５月）'!O23="", O21&lt;&gt;""),P21, P21*VLOOKUP(AF21,【参考】数式用4!$DC$3:$DZ$106,MATCH(N21,【参考】数式用4!$DC$2:$DZ$2,0))),"")</f>
        <v>10000000</v>
      </c>
      <c r="W21" s="476" t="s">
        <v>361</v>
      </c>
      <c r="X21" s="471">
        <v>3531000</v>
      </c>
      <c r="Y21" s="1067" t="str">
        <f>IFERROR(
     IF(OR('別紙様式3-2（４・５月）'!R23="",'別紙様式3-2（４・５月）'!Z23="ベア加算"),"",
                                            X21*VLOOKUP(N21,【参考】数式用!$AD$2:$AH$27,MATCH(W21,【参考】数式用!$K$4:$N$4,0)+1,0)
      ),"")</f>
        <v/>
      </c>
      <c r="Z21" s="1067"/>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0"/>
      <c r="AJ21" s="1080"/>
    </row>
    <row r="22" spans="1:41" ht="24.9" customHeight="1">
      <c r="A22" s="439">
        <v>9</v>
      </c>
      <c r="B22" s="915" t="str">
        <f>IF(基本情報入力シート!C61="","",基本情報入力シート!C61)</f>
        <v>1234567892</v>
      </c>
      <c r="C22" s="916"/>
      <c r="D22" s="916"/>
      <c r="E22" s="916"/>
      <c r="F22" s="916"/>
      <c r="G22" s="916"/>
      <c r="H22" s="916"/>
      <c r="I22" s="917"/>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3">
        <v>1600000</v>
      </c>
      <c r="Q22" s="1004"/>
      <c r="R22" s="468"/>
      <c r="S22" s="120"/>
      <c r="T22" s="1005"/>
      <c r="U22" s="1006"/>
      <c r="V22" s="481">
        <f>IFERROR(IF(AND('別紙様式3-2（４・５月）'!O24="", O22&lt;&gt;""),P22, P22*VLOOKUP(AF22,【参考】数式用4!$DC$3:$DZ$106,MATCH(N22,【参考】数式用4!$DC$2:$DZ$2,0))),"")</f>
        <v>1600000</v>
      </c>
      <c r="W22" s="476" t="s">
        <v>358</v>
      </c>
      <c r="X22" s="471"/>
      <c r="Y22" s="1067" t="str">
        <f>IFERROR(
     IF(OR('別紙様式3-2（４・５月）'!R24="",'別紙様式3-2（４・５月）'!Z24="ベア加算"),"",
                                            X22*VLOOKUP(N22,【参考】数式用!$AD$2:$AH$27,MATCH(W22,【参考】数式用!$K$4:$N$4,0)+1,0)
      ),"")</f>
        <v/>
      </c>
      <c r="Z22" s="1067"/>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 customHeight="1">
      <c r="A23" s="439">
        <v>10</v>
      </c>
      <c r="B23" s="915" t="str">
        <f>IF(基本情報入力シート!C62="","",基本情報入力シート!C62)</f>
        <v>2345678932</v>
      </c>
      <c r="C23" s="916"/>
      <c r="D23" s="916"/>
      <c r="E23" s="916"/>
      <c r="F23" s="916"/>
      <c r="G23" s="916"/>
      <c r="H23" s="916"/>
      <c r="I23" s="917"/>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3">
        <v>5000000</v>
      </c>
      <c r="Q23" s="1004"/>
      <c r="R23" s="468" t="str">
        <f>IFERROR(IF(OR('別紙様式3-2（４・５月）'!R25="",'別紙様式3-2（４・５月）'!Z25="ベア加算"),"",P23*VLOOKUP(N23,【参考】数式用!$AD$2:$AH$27,MATCH(O23,【参考】数式用!$K$4:$N$4,0)+1,0)),"")</f>
        <v/>
      </c>
      <c r="S23" s="120"/>
      <c r="T23" s="1005"/>
      <c r="U23" s="1006"/>
      <c r="V23" s="481">
        <f>IFERROR(IF(AND('別紙様式3-2（４・５月）'!O25="", O23&lt;&gt;""),P23, P23*VLOOKUP(AF23,【参考】数式用4!$DC$3:$DZ$106,MATCH(N23,【参考】数式用4!$DC$2:$DZ$2,0))),"")</f>
        <v>5000000</v>
      </c>
      <c r="W23" s="476" t="s">
        <v>394</v>
      </c>
      <c r="X23" s="471">
        <v>5061000</v>
      </c>
      <c r="Y23" s="1067">
        <f>IFERROR(
     IF(OR('別紙様式3-2（４・５月）'!R25="",'別紙様式3-2（４・５月）'!Z25="ベア加算"),"",
                                            X23*VLOOKUP(N23,【参考】数式用!$AD$2:$AH$27,MATCH(W23,【参考】数式用!$K$4:$N$4,0)+1,0)
      ),"")</f>
        <v>693357</v>
      </c>
      <c r="Z23" s="1067"/>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 customHeight="1">
      <c r="A24" s="439">
        <v>11</v>
      </c>
      <c r="B24" s="915" t="str">
        <f>IF(基本情報入力シート!C63="","",基本情報入力シート!C63)</f>
        <v>1234567846</v>
      </c>
      <c r="C24" s="916"/>
      <c r="D24" s="916"/>
      <c r="E24" s="916"/>
      <c r="F24" s="916"/>
      <c r="G24" s="916"/>
      <c r="H24" s="916"/>
      <c r="I24" s="917"/>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3">
        <v>18215190</v>
      </c>
      <c r="Q24" s="1004"/>
      <c r="R24" s="468">
        <f>IFERROR(IF(OR('別紙様式3-2（４・５月）'!R26="",'別紙様式3-2（４・５月）'!Z26="ベア加算"),"",P24*VLOOKUP(N24,【参考】数式用!$AD$2:$AH$27,MATCH(O24,【参考】数式用!$K$4:$N$4,0)+1,0)),"")</f>
        <v>2112962.04</v>
      </c>
      <c r="S24" s="120" t="s">
        <v>327</v>
      </c>
      <c r="T24" s="1005">
        <v>1</v>
      </c>
      <c r="U24" s="1006"/>
      <c r="V24" s="481">
        <f>IFERROR(IF(AND('別紙様式3-2（４・５月）'!O26="", O24&lt;&gt;""),P24, P24*VLOOKUP(AF24,【参考】数式用4!$DC$3:$DZ$106,MATCH(N24,【参考】数式用4!$DC$2:$DZ$2,0))),"")</f>
        <v>18215190</v>
      </c>
      <c r="W24" s="476" t="s">
        <v>375</v>
      </c>
      <c r="X24" s="471">
        <v>12400000</v>
      </c>
      <c r="Y24" s="1067">
        <f>IFERROR(
     IF(OR('別紙様式3-2（４・５月）'!R26="",'別紙様式3-2（４・５月）'!Z26="ベア加算"),"",
                                            X24*VLOOKUP(N24,【参考】数式用!$AD$2:$AH$27,MATCH(W24,【参考】数式用!$K$4:$N$4,0)+1,0)
      ),"")</f>
        <v>1413600</v>
      </c>
      <c r="Z24" s="1067"/>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 customHeight="1">
      <c r="A25" s="439">
        <v>12</v>
      </c>
      <c r="B25" s="915" t="str">
        <f>IF(基本情報入力シート!C64="","",基本情報入力シート!C64)</f>
        <v>2345678975</v>
      </c>
      <c r="C25" s="916"/>
      <c r="D25" s="916"/>
      <c r="E25" s="916"/>
      <c r="F25" s="916"/>
      <c r="G25" s="916"/>
      <c r="H25" s="916"/>
      <c r="I25" s="917"/>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3">
        <v>5000000</v>
      </c>
      <c r="Q25" s="1004"/>
      <c r="R25" s="468" t="str">
        <f>IFERROR(IF(OR('別紙様式3-2（４・５月）'!R27="",'別紙様式3-2（４・５月）'!Z27="ベア加算"),"",P25*VLOOKUP(N25,【参考】数式用!$AD$2:$AH$27,MATCH(O25,【参考】数式用!$K$4:$N$4,0)+1,0)),"")</f>
        <v/>
      </c>
      <c r="S25" s="120"/>
      <c r="T25" s="1005"/>
      <c r="U25" s="1006"/>
      <c r="V25" s="481">
        <f>IFERROR(IF(AND('別紙様式3-2（４・５月）'!O27="", O25&lt;&gt;""),P25, P25*VLOOKUP(AF25,【参考】数式用4!$DC$3:$DZ$106,MATCH(N25,【参考】数式用4!$DC$2:$DZ$2,0))),"")</f>
        <v>5000000</v>
      </c>
      <c r="W25" s="476" t="s">
        <v>394</v>
      </c>
      <c r="X25" s="471">
        <v>1400000</v>
      </c>
      <c r="Y25" s="1067" t="str">
        <f>IFERROR(
     IF(OR('別紙様式3-2（４・５月）'!R27="",'別紙様式3-2（４・５月）'!Z27="ベア加算"),"",
                                            X25*VLOOKUP(N25,【参考】数式用!$AD$2:$AH$27,MATCH(W25,【参考】数式用!$K$4:$N$4,0)+1,0)
      ),"")</f>
        <v/>
      </c>
      <c r="Z25" s="1067"/>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 customHeight="1">
      <c r="A26" s="439">
        <v>13</v>
      </c>
      <c r="B26" s="915" t="str">
        <f>IF(基本情報入力シート!C65="","",基本情報入力シート!C65)</f>
        <v/>
      </c>
      <c r="C26" s="916"/>
      <c r="D26" s="916"/>
      <c r="E26" s="916"/>
      <c r="F26" s="916"/>
      <c r="G26" s="916"/>
      <c r="H26" s="916"/>
      <c r="I26" s="917"/>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3"/>
      <c r="Q26" s="1004"/>
      <c r="R26" s="468" t="str">
        <f>IFERROR(IF(OR('別紙様式3-2（４・５月）'!R28="",'別紙様式3-2（４・５月）'!Z28="ベア加算"),"",P26*VLOOKUP(N26,【参考】数式用!$AD$2:$AH$27,MATCH(O26,【参考】数式用!$K$4:$N$4,0)+1,0)),"")</f>
        <v/>
      </c>
      <c r="S26" s="120"/>
      <c r="T26" s="1005"/>
      <c r="U26" s="1006"/>
      <c r="V26" s="481" t="str">
        <f>IFERROR(IF(AND('別紙様式3-2（４・５月）'!O28="", O26&lt;&gt;""),P26, P26*VLOOKUP(AF26,【参考】数式用4!$DC$3:$DZ$106,MATCH(N26,【参考】数式用4!$DC$2:$DZ$2,0))),"")</f>
        <v/>
      </c>
      <c r="W26" s="476"/>
      <c r="X26" s="471"/>
      <c r="Y26" s="1067" t="str">
        <f>IFERROR(
     IF(OR('別紙様式3-2（４・５月）'!R28="",'別紙様式3-2（４・５月）'!Z28="ベア加算"),"",
                                            X26*VLOOKUP(N26,【参考】数式用!$AD$2:$AH$27,MATCH(W26,【参考】数式用!$K$4:$N$4,0)+1,0)
      ),"")</f>
        <v/>
      </c>
      <c r="Z26" s="1067"/>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 customHeight="1">
      <c r="A27" s="439">
        <v>14</v>
      </c>
      <c r="B27" s="915" t="str">
        <f>IF(基本情報入力シート!C66="","",基本情報入力シート!C66)</f>
        <v/>
      </c>
      <c r="C27" s="916"/>
      <c r="D27" s="916"/>
      <c r="E27" s="916"/>
      <c r="F27" s="916"/>
      <c r="G27" s="916"/>
      <c r="H27" s="916"/>
      <c r="I27" s="917"/>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3"/>
      <c r="Q27" s="1004"/>
      <c r="R27" s="468" t="str">
        <f>IFERROR(IF(OR('別紙様式3-2（４・５月）'!R29="",'別紙様式3-2（４・５月）'!Z29="ベア加算"),"",P27*VLOOKUP(N27,【参考】数式用!$AD$2:$AH$27,MATCH(O27,【参考】数式用!$K$4:$N$4,0)+1,0)),"")</f>
        <v/>
      </c>
      <c r="S27" s="120"/>
      <c r="T27" s="1005"/>
      <c r="U27" s="1006"/>
      <c r="V27" s="481" t="str">
        <f>IFERROR(IF(AND('別紙様式3-2（４・５月）'!O29="", O27&lt;&gt;""),P27, P27*VLOOKUP(AF27,【参考】数式用4!$DC$3:$DZ$106,MATCH(N27,【参考】数式用4!$DC$2:$DZ$2,0))),"")</f>
        <v/>
      </c>
      <c r="W27" s="476"/>
      <c r="X27" s="471"/>
      <c r="Y27" s="1067" t="str">
        <f>IFERROR(
     IF(OR('別紙様式3-2（４・５月）'!R29="",'別紙様式3-2（４・５月）'!Z29="ベア加算"),"",
                                            X27*VLOOKUP(N27,【参考】数式用!$AD$2:$AH$27,MATCH(W27,【参考】数式用!$K$4:$N$4,0)+1,0)
      ),"")</f>
        <v/>
      </c>
      <c r="Z27" s="1067"/>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 customHeight="1">
      <c r="A28" s="439">
        <v>15</v>
      </c>
      <c r="B28" s="915" t="str">
        <f>IF(基本情報入力シート!C67="","",基本情報入力シート!C67)</f>
        <v/>
      </c>
      <c r="C28" s="916"/>
      <c r="D28" s="916"/>
      <c r="E28" s="916"/>
      <c r="F28" s="916"/>
      <c r="G28" s="916"/>
      <c r="H28" s="916"/>
      <c r="I28" s="917"/>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3"/>
      <c r="Q28" s="1004"/>
      <c r="R28" s="468" t="str">
        <f>IFERROR(IF(OR('別紙様式3-2（４・５月）'!R30="",'別紙様式3-2（４・５月）'!Z30="ベア加算"),"",P28*VLOOKUP(N28,【参考】数式用!$AD$2:$AH$27,MATCH(O28,【参考】数式用!$K$4:$N$4,0)+1,0)),"")</f>
        <v/>
      </c>
      <c r="S28" s="120"/>
      <c r="T28" s="1005"/>
      <c r="U28" s="1006"/>
      <c r="V28" s="481" t="str">
        <f>IFERROR(IF(AND('別紙様式3-2（４・５月）'!O30="", O28&lt;&gt;""),P28, P28*VLOOKUP(AF28,【参考】数式用4!$DC$3:$DZ$106,MATCH(N28,【参考】数式用4!$DC$2:$DZ$2,0))),"")</f>
        <v/>
      </c>
      <c r="W28" s="476"/>
      <c r="X28" s="471"/>
      <c r="Y28" s="1067" t="str">
        <f>IFERROR(
     IF(OR('別紙様式3-2（４・５月）'!R30="",'別紙様式3-2（４・５月）'!Z30="ベア加算"),"",
                                            X28*VLOOKUP(N28,【参考】数式用!$AD$2:$AH$27,MATCH(W28,【参考】数式用!$K$4:$N$4,0)+1,0)
      ),"")</f>
        <v/>
      </c>
      <c r="Z28" s="1067"/>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 customHeight="1">
      <c r="A29" s="439">
        <v>16</v>
      </c>
      <c r="B29" s="915" t="str">
        <f>IF(基本情報入力シート!C68="","",基本情報入力シート!C68)</f>
        <v/>
      </c>
      <c r="C29" s="916"/>
      <c r="D29" s="916"/>
      <c r="E29" s="916"/>
      <c r="F29" s="916"/>
      <c r="G29" s="916"/>
      <c r="H29" s="916"/>
      <c r="I29" s="917"/>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3"/>
      <c r="Q29" s="1004"/>
      <c r="R29" s="468" t="str">
        <f>IFERROR(IF(OR('別紙様式3-2（４・５月）'!R31="",'別紙様式3-2（４・５月）'!Z31="ベア加算"),"",P29*VLOOKUP(N29,【参考】数式用!$AD$2:$AH$27,MATCH(O29,【参考】数式用!$K$4:$N$4,0)+1,0)),"")</f>
        <v/>
      </c>
      <c r="S29" s="120"/>
      <c r="T29" s="1003"/>
      <c r="U29" s="1004"/>
      <c r="V29" s="481" t="str">
        <f>IFERROR(IF(AND('別紙様式3-2（４・５月）'!O31="", O29&lt;&gt;""),P29, P29*VLOOKUP(AF29,【参考】数式用4!$DC$3:$DZ$106,MATCH(N29,【参考】数式用4!$DC$2:$DZ$2,0))),"")</f>
        <v/>
      </c>
      <c r="W29" s="100"/>
      <c r="X29" s="471"/>
      <c r="Y29" s="1067" t="str">
        <f>IFERROR(
     IF(OR('別紙様式3-2（４・５月）'!R31="",'別紙様式3-2（４・５月）'!Z31="ベア加算"),"",
                                            X29*VLOOKUP(N29,【参考】数式用!$AD$2:$AH$27,MATCH(W29,【参考】数式用!$K$4:$N$4,0)+1,0)
      ),"")</f>
        <v/>
      </c>
      <c r="Z29" s="1067"/>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 customHeight="1">
      <c r="A30" s="439">
        <v>17</v>
      </c>
      <c r="B30" s="915" t="str">
        <f>IF(基本情報入力シート!C69="","",基本情報入力シート!C69)</f>
        <v/>
      </c>
      <c r="C30" s="916"/>
      <c r="D30" s="916"/>
      <c r="E30" s="916"/>
      <c r="F30" s="916"/>
      <c r="G30" s="916"/>
      <c r="H30" s="916"/>
      <c r="I30" s="917"/>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3"/>
      <c r="Q30" s="1004"/>
      <c r="R30" s="468" t="str">
        <f>IFERROR(IF(OR('別紙様式3-2（４・５月）'!R32="",'別紙様式3-2（４・５月）'!Z32="ベア加算"),"",P30*VLOOKUP(N30,【参考】数式用!$AD$2:$AH$27,MATCH(O30,【参考】数式用!$K$4:$N$4,0)+1,0)),"")</f>
        <v/>
      </c>
      <c r="S30" s="120"/>
      <c r="T30" s="1005"/>
      <c r="U30" s="1006"/>
      <c r="V30" s="481" t="str">
        <f>IFERROR(IF(AND('別紙様式3-2（４・５月）'!O32="", O30&lt;&gt;""),P30, P30*VLOOKUP(AF30,【参考】数式用4!$DC$3:$DZ$106,MATCH(N30,【参考】数式用4!$DC$2:$DZ$2,0))),"")</f>
        <v/>
      </c>
      <c r="W30" s="476"/>
      <c r="X30" s="471"/>
      <c r="Y30" s="1067" t="str">
        <f>IFERROR(
     IF(OR('別紙様式3-2（４・５月）'!R32="",'別紙様式3-2（４・５月）'!Z32="ベア加算"),"",
                                            X30*VLOOKUP(N30,【参考】数式用!$AD$2:$AH$27,MATCH(W30,【参考】数式用!$K$4:$N$4,0)+1,0)
      ),"")</f>
        <v/>
      </c>
      <c r="Z30" s="1067"/>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 customHeight="1">
      <c r="A31" s="439">
        <v>18</v>
      </c>
      <c r="B31" s="915" t="str">
        <f>IF(基本情報入力シート!C70="","",基本情報入力シート!C70)</f>
        <v/>
      </c>
      <c r="C31" s="916"/>
      <c r="D31" s="916"/>
      <c r="E31" s="916"/>
      <c r="F31" s="916"/>
      <c r="G31" s="916"/>
      <c r="H31" s="916"/>
      <c r="I31" s="917"/>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3"/>
      <c r="Q31" s="1004"/>
      <c r="R31" s="468" t="str">
        <f>IFERROR(IF(OR('別紙様式3-2（４・５月）'!R33="",'別紙様式3-2（４・５月）'!Z33="ベア加算"),"",P31*VLOOKUP(N31,【参考】数式用!$AD$2:$AH$27,MATCH(O31,【参考】数式用!$K$4:$N$4,0)+1,0)),"")</f>
        <v/>
      </c>
      <c r="S31" s="120"/>
      <c r="T31" s="1005"/>
      <c r="U31" s="1006"/>
      <c r="V31" s="481" t="str">
        <f>IFERROR(IF(AND('別紙様式3-2（４・５月）'!O33="", O31&lt;&gt;""),P31, P31*VLOOKUP(AF31,【参考】数式用4!$DC$3:$DZ$106,MATCH(N31,【参考】数式用4!$DC$2:$DZ$2,0))),"")</f>
        <v/>
      </c>
      <c r="W31" s="476"/>
      <c r="X31" s="471"/>
      <c r="Y31" s="1067" t="str">
        <f>IFERROR(
     IF(OR('別紙様式3-2（４・５月）'!R33="",'別紙様式3-2（４・５月）'!Z33="ベア加算"),"",
                                            X31*VLOOKUP(N31,【参考】数式用!$AD$2:$AH$27,MATCH(W31,【参考】数式用!$K$4:$N$4,0)+1,0)
      ),"")</f>
        <v/>
      </c>
      <c r="Z31" s="1067"/>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 customHeight="1">
      <c r="A32" s="439">
        <v>19</v>
      </c>
      <c r="B32" s="915" t="str">
        <f>IF(基本情報入力シート!C71="","",基本情報入力シート!C71)</f>
        <v/>
      </c>
      <c r="C32" s="916"/>
      <c r="D32" s="916"/>
      <c r="E32" s="916"/>
      <c r="F32" s="916"/>
      <c r="G32" s="916"/>
      <c r="H32" s="916"/>
      <c r="I32" s="917"/>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3"/>
      <c r="Q32" s="1004"/>
      <c r="R32" s="468" t="str">
        <f>IFERROR(IF(OR('別紙様式3-2（４・５月）'!R34="",'別紙様式3-2（４・５月）'!Z34="ベア加算"),"",P32*VLOOKUP(N32,【参考】数式用!$AD$2:$AH$27,MATCH(O32,【参考】数式用!$K$4:$N$4,0)+1,0)),"")</f>
        <v/>
      </c>
      <c r="S32" s="120"/>
      <c r="T32" s="1005"/>
      <c r="U32" s="1006"/>
      <c r="V32" s="481" t="str">
        <f>IFERROR(IF(AND('別紙様式3-2（４・５月）'!O34="", O32&lt;&gt;""),P32, P32*VLOOKUP(AF32,【参考】数式用4!$DC$3:$DZ$106,MATCH(N32,【参考】数式用4!$DC$2:$DZ$2,0))),"")</f>
        <v/>
      </c>
      <c r="W32" s="476"/>
      <c r="X32" s="471"/>
      <c r="Y32" s="1067" t="str">
        <f>IFERROR(
     IF(OR('別紙様式3-2（４・５月）'!R34="",'別紙様式3-2（４・５月）'!Z34="ベア加算"),"",
                                            X32*VLOOKUP(N32,【参考】数式用!$AD$2:$AH$27,MATCH(W32,【参考】数式用!$K$4:$N$4,0)+1,0)
      ),"")</f>
        <v/>
      </c>
      <c r="Z32" s="1067"/>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 customHeight="1">
      <c r="A33" s="439">
        <v>20</v>
      </c>
      <c r="B33" s="915" t="str">
        <f>IF(基本情報入力シート!C72="","",基本情報入力シート!C72)</f>
        <v/>
      </c>
      <c r="C33" s="916"/>
      <c r="D33" s="916"/>
      <c r="E33" s="916"/>
      <c r="F33" s="916"/>
      <c r="G33" s="916"/>
      <c r="H33" s="916"/>
      <c r="I33" s="917"/>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3"/>
      <c r="Q33" s="1004"/>
      <c r="R33" s="468" t="str">
        <f>IFERROR(IF(OR('別紙様式3-2（４・５月）'!R35="",'別紙様式3-2（４・５月）'!Z35="ベア加算"),"",P33*VLOOKUP(N33,【参考】数式用!$AD$2:$AH$27,MATCH(O33,【参考】数式用!$K$4:$N$4,0)+1,0)),"")</f>
        <v/>
      </c>
      <c r="S33" s="120"/>
      <c r="T33" s="1005"/>
      <c r="U33" s="1006"/>
      <c r="V33" s="481" t="str">
        <f>IFERROR(IF(AND('別紙様式3-2（４・５月）'!O35="", O33&lt;&gt;""),P33, P33*VLOOKUP(AF33,【参考】数式用4!$DC$3:$DZ$106,MATCH(N33,【参考】数式用4!$DC$2:$DZ$2,0))),"")</f>
        <v/>
      </c>
      <c r="W33" s="476"/>
      <c r="X33" s="471"/>
      <c r="Y33" s="1067" t="str">
        <f>IFERROR(
     IF(OR('別紙様式3-2（４・５月）'!R35="",'別紙様式3-2（４・５月）'!Z35="ベア加算"),"",
                                            X33*VLOOKUP(N33,【参考】数式用!$AD$2:$AH$27,MATCH(W33,【参考】数式用!$K$4:$N$4,0)+1,0)
      ),"")</f>
        <v/>
      </c>
      <c r="Z33" s="1067"/>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 customHeight="1">
      <c r="A34" s="439">
        <v>21</v>
      </c>
      <c r="B34" s="915" t="str">
        <f>IF(基本情報入力シート!C73="","",基本情報入力シート!C73)</f>
        <v/>
      </c>
      <c r="C34" s="916"/>
      <c r="D34" s="916"/>
      <c r="E34" s="916"/>
      <c r="F34" s="916"/>
      <c r="G34" s="916"/>
      <c r="H34" s="916"/>
      <c r="I34" s="917"/>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3"/>
      <c r="Q34" s="1004"/>
      <c r="R34" s="468" t="str">
        <f>IFERROR(IF(OR('別紙様式3-2（４・５月）'!R36="",'別紙様式3-2（４・５月）'!Z36="ベア加算"),"",P34*VLOOKUP(N34,【参考】数式用!$AD$2:$AH$27,MATCH(O34,【参考】数式用!$K$4:$N$4,0)+1,0)),"")</f>
        <v/>
      </c>
      <c r="S34" s="120"/>
      <c r="T34" s="1005"/>
      <c r="U34" s="1006"/>
      <c r="V34" s="481" t="str">
        <f>IFERROR(IF(AND('別紙様式3-2（４・５月）'!O36="", O34&lt;&gt;""),P34, P34*VLOOKUP(AF34,【参考】数式用4!$DC$3:$DZ$106,MATCH(N34,【参考】数式用4!$DC$2:$DZ$2,0))),"")</f>
        <v/>
      </c>
      <c r="W34" s="476"/>
      <c r="X34" s="471"/>
      <c r="Y34" s="1067" t="str">
        <f>IFERROR(
     IF(OR('別紙様式3-2（４・５月）'!R36="",'別紙様式3-2（４・５月）'!Z36="ベア加算"),"",
                                            X34*VLOOKUP(N34,【参考】数式用!$AD$2:$AH$27,MATCH(W34,【参考】数式用!$K$4:$N$4,0)+1,0)
      ),"")</f>
        <v/>
      </c>
      <c r="Z34" s="1067"/>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 customHeight="1">
      <c r="A35" s="439">
        <v>22</v>
      </c>
      <c r="B35" s="915" t="str">
        <f>IF(基本情報入力シート!C74="","",基本情報入力シート!C74)</f>
        <v/>
      </c>
      <c r="C35" s="916"/>
      <c r="D35" s="916"/>
      <c r="E35" s="916"/>
      <c r="F35" s="916"/>
      <c r="G35" s="916"/>
      <c r="H35" s="916"/>
      <c r="I35" s="917"/>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3"/>
      <c r="Q35" s="1004"/>
      <c r="R35" s="468" t="str">
        <f>IFERROR(IF(OR('別紙様式3-2（４・５月）'!R37="",'別紙様式3-2（４・５月）'!Z37="ベア加算"),"",P35*VLOOKUP(N35,【参考】数式用!$AD$2:$AH$27,MATCH(O35,【参考】数式用!$K$4:$N$4,0)+1,0)),"")</f>
        <v/>
      </c>
      <c r="S35" s="120"/>
      <c r="T35" s="1005"/>
      <c r="U35" s="1006"/>
      <c r="V35" s="481" t="str">
        <f>IFERROR(IF(AND('別紙様式3-2（４・５月）'!O37="", O35&lt;&gt;""),P35, P35*VLOOKUP(AF35,【参考】数式用4!$DC$3:$DZ$106,MATCH(N35,【参考】数式用4!$DC$2:$DZ$2,0))),"")</f>
        <v/>
      </c>
      <c r="W35" s="476"/>
      <c r="X35" s="471"/>
      <c r="Y35" s="1067" t="str">
        <f>IFERROR(
     IF(OR('別紙様式3-2（４・５月）'!R37="",'別紙様式3-2（４・５月）'!Z37="ベア加算"),"",
                                            X35*VLOOKUP(N35,【参考】数式用!$AD$2:$AH$27,MATCH(W35,【参考】数式用!$K$4:$N$4,0)+1,0)
      ),"")</f>
        <v/>
      </c>
      <c r="Z35" s="1067"/>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 customHeight="1">
      <c r="A36" s="439">
        <v>23</v>
      </c>
      <c r="B36" s="915" t="str">
        <f>IF(基本情報入力シート!C75="","",基本情報入力シート!C75)</f>
        <v/>
      </c>
      <c r="C36" s="916"/>
      <c r="D36" s="916"/>
      <c r="E36" s="916"/>
      <c r="F36" s="916"/>
      <c r="G36" s="916"/>
      <c r="H36" s="916"/>
      <c r="I36" s="917"/>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3"/>
      <c r="Q36" s="1004"/>
      <c r="R36" s="468" t="str">
        <f>IFERROR(IF(OR('別紙様式3-2（４・５月）'!R38="",'別紙様式3-2（４・５月）'!Z38="ベア加算"),"",P36*VLOOKUP(N36,【参考】数式用!$AD$2:$AH$27,MATCH(O36,【参考】数式用!$K$4:$N$4,0)+1,0)),"")</f>
        <v/>
      </c>
      <c r="S36" s="120"/>
      <c r="T36" s="1005"/>
      <c r="U36" s="1006"/>
      <c r="V36" s="481" t="str">
        <f>IFERROR(IF(AND('別紙様式3-2（４・５月）'!O38="", O36&lt;&gt;""),P36, P36*VLOOKUP(AF36,【参考】数式用4!$DC$3:$DZ$106,MATCH(N36,【参考】数式用4!$DC$2:$DZ$2,0))),"")</f>
        <v/>
      </c>
      <c r="W36" s="476"/>
      <c r="X36" s="471"/>
      <c r="Y36" s="1067" t="str">
        <f>IFERROR(
     IF(OR('別紙様式3-2（４・５月）'!R38="",'別紙様式3-2（４・５月）'!Z38="ベア加算"),"",
                                            X36*VLOOKUP(N36,【参考】数式用!$AD$2:$AH$27,MATCH(W36,【参考】数式用!$K$4:$N$4,0)+1,0)
      ),"")</f>
        <v/>
      </c>
      <c r="Z36" s="1067"/>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 customHeight="1">
      <c r="A37" s="439">
        <v>24</v>
      </c>
      <c r="B37" s="915" t="str">
        <f>IF(基本情報入力シート!C76="","",基本情報入力シート!C76)</f>
        <v/>
      </c>
      <c r="C37" s="916"/>
      <c r="D37" s="916"/>
      <c r="E37" s="916"/>
      <c r="F37" s="916"/>
      <c r="G37" s="916"/>
      <c r="H37" s="916"/>
      <c r="I37" s="917"/>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3"/>
      <c r="Q37" s="1004"/>
      <c r="R37" s="468" t="str">
        <f>IFERROR(IF(OR('別紙様式3-2（４・５月）'!R39="",'別紙様式3-2（４・５月）'!Z39="ベア加算"),"",P37*VLOOKUP(N37,【参考】数式用!$AD$2:$AH$27,MATCH(O37,【参考】数式用!$K$4:$N$4,0)+1,0)),"")</f>
        <v/>
      </c>
      <c r="S37" s="120"/>
      <c r="T37" s="1005"/>
      <c r="U37" s="1006"/>
      <c r="V37" s="481" t="str">
        <f>IFERROR(IF(AND('別紙様式3-2（４・５月）'!O39="", O37&lt;&gt;""),P37, P37*VLOOKUP(AF37,【参考】数式用4!$DC$3:$DZ$106,MATCH(N37,【参考】数式用4!$DC$2:$DZ$2,0))),"")</f>
        <v/>
      </c>
      <c r="W37" s="476"/>
      <c r="X37" s="471"/>
      <c r="Y37" s="1067" t="str">
        <f>IFERROR(
     IF(OR('別紙様式3-2（４・５月）'!R39="",'別紙様式3-2（４・５月）'!Z39="ベア加算"),"",
                                            X37*VLOOKUP(N37,【参考】数式用!$AD$2:$AH$27,MATCH(W37,【参考】数式用!$K$4:$N$4,0)+1,0)
      ),"")</f>
        <v/>
      </c>
      <c r="Z37" s="1067"/>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 customHeight="1">
      <c r="A38" s="439">
        <v>25</v>
      </c>
      <c r="B38" s="915" t="str">
        <f>IF(基本情報入力シート!C77="","",基本情報入力シート!C77)</f>
        <v/>
      </c>
      <c r="C38" s="916"/>
      <c r="D38" s="916"/>
      <c r="E38" s="916"/>
      <c r="F38" s="916"/>
      <c r="G38" s="916"/>
      <c r="H38" s="916"/>
      <c r="I38" s="917"/>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3"/>
      <c r="Q38" s="1004"/>
      <c r="R38" s="468" t="str">
        <f>IFERROR(IF(OR('別紙様式3-2（４・５月）'!R40="",'別紙様式3-2（４・５月）'!Z40="ベア加算"),"",P38*VLOOKUP(N38,【参考】数式用!$AD$2:$AH$27,MATCH(O38,【参考】数式用!$K$4:$N$4,0)+1,0)),"")</f>
        <v/>
      </c>
      <c r="S38" s="120"/>
      <c r="T38" s="1005"/>
      <c r="U38" s="1006"/>
      <c r="V38" s="481" t="str">
        <f>IFERROR(IF(AND('別紙様式3-2（４・５月）'!O40="", O38&lt;&gt;""),P38, P38*VLOOKUP(AF38,【参考】数式用4!$DC$3:$DZ$106,MATCH(N38,【参考】数式用4!$DC$2:$DZ$2,0))),"")</f>
        <v/>
      </c>
      <c r="W38" s="476"/>
      <c r="X38" s="471"/>
      <c r="Y38" s="1067" t="str">
        <f>IFERROR(
     IF(OR('別紙様式3-2（４・５月）'!R40="",'別紙様式3-2（４・５月）'!Z40="ベア加算"),"",
                                            X38*VLOOKUP(N38,【参考】数式用!$AD$2:$AH$27,MATCH(W38,【参考】数式用!$K$4:$N$4,0)+1,0)
      ),"")</f>
        <v/>
      </c>
      <c r="Z38" s="1067"/>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 customHeight="1">
      <c r="A39" s="439">
        <v>26</v>
      </c>
      <c r="B39" s="915" t="str">
        <f>IF(基本情報入力シート!C78="","",基本情報入力シート!C78)</f>
        <v/>
      </c>
      <c r="C39" s="916"/>
      <c r="D39" s="916"/>
      <c r="E39" s="916"/>
      <c r="F39" s="916"/>
      <c r="G39" s="916"/>
      <c r="H39" s="916"/>
      <c r="I39" s="917"/>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3"/>
      <c r="Q39" s="1004"/>
      <c r="R39" s="468" t="str">
        <f>IFERROR(IF(OR('別紙様式3-2（４・５月）'!R41="",'別紙様式3-2（４・５月）'!Z41="ベア加算"),"",P39*VLOOKUP(N39,【参考】数式用!$AD$2:$AH$27,MATCH(O39,【参考】数式用!$K$4:$N$4,0)+1,0)),"")</f>
        <v/>
      </c>
      <c r="S39" s="120"/>
      <c r="T39" s="1005"/>
      <c r="U39" s="1006"/>
      <c r="V39" s="481" t="str">
        <f>IFERROR(IF(AND('別紙様式3-2（４・５月）'!O41="", O39&lt;&gt;""),P39, P39*VLOOKUP(AF39,【参考】数式用4!$DC$3:$DZ$106,MATCH(N39,【参考】数式用4!$DC$2:$DZ$2,0))),"")</f>
        <v/>
      </c>
      <c r="W39" s="476"/>
      <c r="X39" s="471"/>
      <c r="Y39" s="1067" t="str">
        <f>IFERROR(
     IF(OR('別紙様式3-2（４・５月）'!R41="",'別紙様式3-2（４・５月）'!Z41="ベア加算"),"",
                                            X39*VLOOKUP(N39,【参考】数式用!$AD$2:$AH$27,MATCH(W39,【参考】数式用!$K$4:$N$4,0)+1,0)
      ),"")</f>
        <v/>
      </c>
      <c r="Z39" s="1067"/>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 customHeight="1">
      <c r="A40" s="439">
        <v>27</v>
      </c>
      <c r="B40" s="915" t="str">
        <f>IF(基本情報入力シート!C79="","",基本情報入力シート!C79)</f>
        <v/>
      </c>
      <c r="C40" s="916"/>
      <c r="D40" s="916"/>
      <c r="E40" s="916"/>
      <c r="F40" s="916"/>
      <c r="G40" s="916"/>
      <c r="H40" s="916"/>
      <c r="I40" s="917"/>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3"/>
      <c r="Q40" s="1004"/>
      <c r="R40" s="468" t="str">
        <f>IFERROR(IF(OR('別紙様式3-2（４・５月）'!R42="",'別紙様式3-2（４・５月）'!Z42="ベア加算"),"",P40*VLOOKUP(N40,【参考】数式用!$AD$2:$AH$27,MATCH(O40,【参考】数式用!$K$4:$N$4,0)+1,0)),"")</f>
        <v/>
      </c>
      <c r="S40" s="120"/>
      <c r="T40" s="1005"/>
      <c r="U40" s="1006"/>
      <c r="V40" s="481" t="str">
        <f>IFERROR(IF(AND('別紙様式3-2（４・５月）'!O42="", O40&lt;&gt;""),P40, P40*VLOOKUP(AF40,【参考】数式用4!$DC$3:$DZ$106,MATCH(N40,【参考】数式用4!$DC$2:$DZ$2,0))),"")</f>
        <v/>
      </c>
      <c r="W40" s="476"/>
      <c r="X40" s="471"/>
      <c r="Y40" s="1067" t="str">
        <f>IFERROR(
     IF(OR('別紙様式3-2（４・５月）'!R42="",'別紙様式3-2（４・５月）'!Z42="ベア加算"),"",
                                            X40*VLOOKUP(N40,【参考】数式用!$AD$2:$AH$27,MATCH(W40,【参考】数式用!$K$4:$N$4,0)+1,0)
      ),"")</f>
        <v/>
      </c>
      <c r="Z40" s="1067"/>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 customHeight="1">
      <c r="A41" s="439">
        <v>28</v>
      </c>
      <c r="B41" s="915" t="str">
        <f>IF(基本情報入力シート!C80="","",基本情報入力シート!C80)</f>
        <v/>
      </c>
      <c r="C41" s="916"/>
      <c r="D41" s="916"/>
      <c r="E41" s="916"/>
      <c r="F41" s="916"/>
      <c r="G41" s="916"/>
      <c r="H41" s="916"/>
      <c r="I41" s="917"/>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3"/>
      <c r="Q41" s="1004"/>
      <c r="R41" s="468" t="str">
        <f>IFERROR(IF(OR('別紙様式3-2（４・５月）'!R43="",'別紙様式3-2（４・５月）'!Z43="ベア加算"),"",P41*VLOOKUP(N41,【参考】数式用!$AD$2:$AH$27,MATCH(O41,【参考】数式用!$K$4:$N$4,0)+1,0)),"")</f>
        <v/>
      </c>
      <c r="S41" s="120"/>
      <c r="T41" s="1005"/>
      <c r="U41" s="1006"/>
      <c r="V41" s="481" t="str">
        <f>IFERROR(IF(AND('別紙様式3-2（４・５月）'!O43="", O41&lt;&gt;""),P41, P41*VLOOKUP(AF41,【参考】数式用4!$DC$3:$DZ$106,MATCH(N41,【参考】数式用4!$DC$2:$DZ$2,0))),"")</f>
        <v/>
      </c>
      <c r="W41" s="476"/>
      <c r="X41" s="471"/>
      <c r="Y41" s="1067" t="str">
        <f>IFERROR(
     IF(OR('別紙様式3-2（４・５月）'!R43="",'別紙様式3-2（４・５月）'!Z43="ベア加算"),"",
                                            X41*VLOOKUP(N41,【参考】数式用!$AD$2:$AH$27,MATCH(W41,【参考】数式用!$K$4:$N$4,0)+1,0)
      ),"")</f>
        <v/>
      </c>
      <c r="Z41" s="1067"/>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 customHeight="1">
      <c r="A42" s="439">
        <v>29</v>
      </c>
      <c r="B42" s="915" t="str">
        <f>IF(基本情報入力シート!C81="","",基本情報入力シート!C81)</f>
        <v/>
      </c>
      <c r="C42" s="916"/>
      <c r="D42" s="916"/>
      <c r="E42" s="916"/>
      <c r="F42" s="916"/>
      <c r="G42" s="916"/>
      <c r="H42" s="916"/>
      <c r="I42" s="917"/>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3"/>
      <c r="Q42" s="1004"/>
      <c r="R42" s="468" t="str">
        <f>IFERROR(IF(OR('別紙様式3-2（４・５月）'!R44="",'別紙様式3-2（４・５月）'!Z44="ベア加算"),"",P42*VLOOKUP(N42,【参考】数式用!$AD$2:$AH$27,MATCH(O42,【参考】数式用!$K$4:$N$4,0)+1,0)),"")</f>
        <v/>
      </c>
      <c r="S42" s="120"/>
      <c r="T42" s="1005"/>
      <c r="U42" s="1006"/>
      <c r="V42" s="481" t="str">
        <f>IFERROR(IF(AND('別紙様式3-2（４・５月）'!O44="", O42&lt;&gt;""),P42, P42*VLOOKUP(AF42,【参考】数式用4!$DC$3:$DZ$106,MATCH(N42,【参考】数式用4!$DC$2:$DZ$2,0))),"")</f>
        <v/>
      </c>
      <c r="W42" s="476"/>
      <c r="X42" s="471"/>
      <c r="Y42" s="1067" t="str">
        <f>IFERROR(
     IF(OR('別紙様式3-2（４・５月）'!R44="",'別紙様式3-2（４・５月）'!Z44="ベア加算"),"",
                                            X42*VLOOKUP(N42,【参考】数式用!$AD$2:$AH$27,MATCH(W42,【参考】数式用!$K$4:$N$4,0)+1,0)
      ),"")</f>
        <v/>
      </c>
      <c r="Z42" s="1067"/>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 customHeight="1">
      <c r="A43" s="439">
        <v>30</v>
      </c>
      <c r="B43" s="915" t="str">
        <f>IF(基本情報入力シート!C82="","",基本情報入力シート!C82)</f>
        <v/>
      </c>
      <c r="C43" s="916"/>
      <c r="D43" s="916"/>
      <c r="E43" s="916"/>
      <c r="F43" s="916"/>
      <c r="G43" s="916"/>
      <c r="H43" s="916"/>
      <c r="I43" s="917"/>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3"/>
      <c r="Q43" s="1004"/>
      <c r="R43" s="468" t="str">
        <f>IFERROR(IF(OR('別紙様式3-2（４・５月）'!R45="",'別紙様式3-2（４・５月）'!Z45="ベア加算"),"",P43*VLOOKUP(N43,【参考】数式用!$AD$2:$AH$27,MATCH(O43,【参考】数式用!$K$4:$N$4,0)+1,0)),"")</f>
        <v/>
      </c>
      <c r="S43" s="120"/>
      <c r="T43" s="1005"/>
      <c r="U43" s="1006"/>
      <c r="V43" s="481" t="str">
        <f>IFERROR(IF(AND('別紙様式3-2（４・５月）'!O45="", O43&lt;&gt;""),P43, P43*VLOOKUP(AF43,【参考】数式用4!$DC$3:$DZ$106,MATCH(N43,【参考】数式用4!$DC$2:$DZ$2,0))),"")</f>
        <v/>
      </c>
      <c r="W43" s="476"/>
      <c r="X43" s="471"/>
      <c r="Y43" s="1067" t="str">
        <f>IFERROR(
     IF(OR('別紙様式3-2（４・５月）'!R45="",'別紙様式3-2（４・５月）'!Z45="ベア加算"),"",
                                            X43*VLOOKUP(N43,【参考】数式用!$AD$2:$AH$27,MATCH(W43,【参考】数式用!$K$4:$N$4,0)+1,0)
      ),"")</f>
        <v/>
      </c>
      <c r="Z43" s="1067"/>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 customHeight="1">
      <c r="A44" s="439">
        <v>31</v>
      </c>
      <c r="B44" s="915" t="str">
        <f>IF(基本情報入力シート!C83="","",基本情報入力シート!C83)</f>
        <v/>
      </c>
      <c r="C44" s="916"/>
      <c r="D44" s="916"/>
      <c r="E44" s="916"/>
      <c r="F44" s="916"/>
      <c r="G44" s="916"/>
      <c r="H44" s="916"/>
      <c r="I44" s="917"/>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3"/>
      <c r="Q44" s="1004"/>
      <c r="R44" s="468" t="str">
        <f>IFERROR(IF(OR('別紙様式3-2（４・５月）'!R46="",'別紙様式3-2（４・５月）'!Z46="ベア加算"),"",P44*VLOOKUP(N44,【参考】数式用!$AD$2:$AH$27,MATCH(O44,【参考】数式用!$K$4:$N$4,0)+1,0)),"")</f>
        <v/>
      </c>
      <c r="S44" s="120"/>
      <c r="T44" s="1005"/>
      <c r="U44" s="1006"/>
      <c r="V44" s="481" t="str">
        <f>IFERROR(IF(AND('別紙様式3-2（４・５月）'!O46="", O44&lt;&gt;""),P44, P44*VLOOKUP(AF44,【参考】数式用4!$DC$3:$DZ$106,MATCH(N44,【参考】数式用4!$DC$2:$DZ$2,0))),"")</f>
        <v/>
      </c>
      <c r="W44" s="476"/>
      <c r="X44" s="471"/>
      <c r="Y44" s="1067" t="str">
        <f>IFERROR(
     IF(OR('別紙様式3-2（４・５月）'!R46="",'別紙様式3-2（４・５月）'!Z46="ベア加算"),"",
                                            X44*VLOOKUP(N44,【参考】数式用!$AD$2:$AH$27,MATCH(W44,【参考】数式用!$K$4:$N$4,0)+1,0)
      ),"")</f>
        <v/>
      </c>
      <c r="Z44" s="1067"/>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 customHeight="1">
      <c r="A45" s="439">
        <v>32</v>
      </c>
      <c r="B45" s="915" t="str">
        <f>IF(基本情報入力シート!C84="","",基本情報入力シート!C84)</f>
        <v/>
      </c>
      <c r="C45" s="916"/>
      <c r="D45" s="916"/>
      <c r="E45" s="916"/>
      <c r="F45" s="916"/>
      <c r="G45" s="916"/>
      <c r="H45" s="916"/>
      <c r="I45" s="917"/>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3"/>
      <c r="Q45" s="1004"/>
      <c r="R45" s="468" t="str">
        <f>IFERROR(IF(OR('別紙様式3-2（４・５月）'!R47="",'別紙様式3-2（４・５月）'!Z47="ベア加算"),"",P45*VLOOKUP(N45,【参考】数式用!$AD$2:$AH$27,MATCH(O45,【参考】数式用!$K$4:$N$4,0)+1,0)),"")</f>
        <v/>
      </c>
      <c r="S45" s="120"/>
      <c r="T45" s="1005"/>
      <c r="U45" s="1006"/>
      <c r="V45" s="481" t="str">
        <f>IFERROR(IF(AND('別紙様式3-2（４・５月）'!O47="", O45&lt;&gt;""),P45, P45*VLOOKUP(AF45,【参考】数式用4!$DC$3:$DZ$106,MATCH(N45,【参考】数式用4!$DC$2:$DZ$2,0))),"")</f>
        <v/>
      </c>
      <c r="W45" s="476"/>
      <c r="X45" s="471"/>
      <c r="Y45" s="1067" t="str">
        <f>IFERROR(
     IF(OR('別紙様式3-2（４・５月）'!R47="",'別紙様式3-2（４・５月）'!Z47="ベア加算"),"",
                                            X45*VLOOKUP(N45,【参考】数式用!$AD$2:$AH$27,MATCH(W45,【参考】数式用!$K$4:$N$4,0)+1,0)
      ),"")</f>
        <v/>
      </c>
      <c r="Z45" s="1067"/>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 customHeight="1">
      <c r="A46" s="439">
        <v>33</v>
      </c>
      <c r="B46" s="915" t="str">
        <f>IF(基本情報入力シート!C85="","",基本情報入力シート!C85)</f>
        <v/>
      </c>
      <c r="C46" s="916"/>
      <c r="D46" s="916"/>
      <c r="E46" s="916"/>
      <c r="F46" s="916"/>
      <c r="G46" s="916"/>
      <c r="H46" s="916"/>
      <c r="I46" s="917"/>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3"/>
      <c r="Q46" s="1004"/>
      <c r="R46" s="468" t="str">
        <f>IFERROR(IF(OR('別紙様式3-2（４・５月）'!R48="",'別紙様式3-2（４・５月）'!Z48="ベア加算"),"",P46*VLOOKUP(N46,【参考】数式用!$AD$2:$AH$27,MATCH(O46,【参考】数式用!$K$4:$N$4,0)+1,0)),"")</f>
        <v/>
      </c>
      <c r="S46" s="120"/>
      <c r="T46" s="1005"/>
      <c r="U46" s="1006"/>
      <c r="V46" s="481" t="str">
        <f>IFERROR(IF(AND('別紙様式3-2（４・５月）'!O48="", O46&lt;&gt;""),P46, P46*VLOOKUP(AF46,【参考】数式用4!$DC$3:$DZ$106,MATCH(N46,【参考】数式用4!$DC$2:$DZ$2,0))),"")</f>
        <v/>
      </c>
      <c r="W46" s="476"/>
      <c r="X46" s="471"/>
      <c r="Y46" s="1067" t="str">
        <f>IFERROR(
     IF(OR('別紙様式3-2（４・５月）'!R48="",'別紙様式3-2（４・５月）'!Z48="ベア加算"),"",
                                            X46*VLOOKUP(N46,【参考】数式用!$AD$2:$AH$27,MATCH(W46,【参考】数式用!$K$4:$N$4,0)+1,0)
      ),"")</f>
        <v/>
      </c>
      <c r="Z46" s="1067"/>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 customHeight="1">
      <c r="A47" s="439">
        <v>34</v>
      </c>
      <c r="B47" s="915" t="str">
        <f>IF(基本情報入力シート!C86="","",基本情報入力シート!C86)</f>
        <v/>
      </c>
      <c r="C47" s="916"/>
      <c r="D47" s="916"/>
      <c r="E47" s="916"/>
      <c r="F47" s="916"/>
      <c r="G47" s="916"/>
      <c r="H47" s="916"/>
      <c r="I47" s="917"/>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3"/>
      <c r="Q47" s="1004"/>
      <c r="R47" s="468" t="str">
        <f>IFERROR(IF(OR('別紙様式3-2（４・５月）'!R49="",'別紙様式3-2（４・５月）'!Z49="ベア加算"),"",P47*VLOOKUP(N47,【参考】数式用!$AD$2:$AH$27,MATCH(O47,【参考】数式用!$K$4:$N$4,0)+1,0)),"")</f>
        <v/>
      </c>
      <c r="S47" s="120"/>
      <c r="T47" s="1005"/>
      <c r="U47" s="1006"/>
      <c r="V47" s="481" t="str">
        <f>IFERROR(IF(AND('別紙様式3-2（４・５月）'!O49="", O47&lt;&gt;""),P47, P47*VLOOKUP(AF47,【参考】数式用4!$DC$3:$DZ$106,MATCH(N47,【参考】数式用4!$DC$2:$DZ$2,0))),"")</f>
        <v/>
      </c>
      <c r="W47" s="476"/>
      <c r="X47" s="471"/>
      <c r="Y47" s="1067" t="str">
        <f>IFERROR(
     IF(OR('別紙様式3-2（４・５月）'!R49="",'別紙様式3-2（４・５月）'!Z49="ベア加算"),"",
                                            X47*VLOOKUP(N47,【参考】数式用!$AD$2:$AH$27,MATCH(W47,【参考】数式用!$K$4:$N$4,0)+1,0)
      ),"")</f>
        <v/>
      </c>
      <c r="Z47" s="1067"/>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 customHeight="1">
      <c r="A48" s="439">
        <v>35</v>
      </c>
      <c r="B48" s="915" t="str">
        <f>IF(基本情報入力シート!C87="","",基本情報入力シート!C87)</f>
        <v/>
      </c>
      <c r="C48" s="916"/>
      <c r="D48" s="916"/>
      <c r="E48" s="916"/>
      <c r="F48" s="916"/>
      <c r="G48" s="916"/>
      <c r="H48" s="916"/>
      <c r="I48" s="917"/>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3"/>
      <c r="Q48" s="1004"/>
      <c r="R48" s="468" t="str">
        <f>IFERROR(IF(OR('別紙様式3-2（４・５月）'!R50="",'別紙様式3-2（４・５月）'!Z50="ベア加算"),"",P48*VLOOKUP(N48,【参考】数式用!$AD$2:$AH$27,MATCH(O48,【参考】数式用!$K$4:$N$4,0)+1,0)),"")</f>
        <v/>
      </c>
      <c r="S48" s="120"/>
      <c r="T48" s="1005"/>
      <c r="U48" s="1006"/>
      <c r="V48" s="481" t="str">
        <f>IFERROR(IF(AND('別紙様式3-2（４・５月）'!O50="", O48&lt;&gt;""),P48, P48*VLOOKUP(AF48,【参考】数式用4!$DC$3:$DZ$106,MATCH(N48,【参考】数式用4!$DC$2:$DZ$2,0))),"")</f>
        <v/>
      </c>
      <c r="W48" s="476"/>
      <c r="X48" s="471"/>
      <c r="Y48" s="1067" t="str">
        <f>IFERROR(
     IF(OR('別紙様式3-2（４・５月）'!R50="",'別紙様式3-2（４・５月）'!Z50="ベア加算"),"",
                                            X48*VLOOKUP(N48,【参考】数式用!$AD$2:$AH$27,MATCH(W48,【参考】数式用!$K$4:$N$4,0)+1,0)
      ),"")</f>
        <v/>
      </c>
      <c r="Z48" s="1067"/>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 customHeight="1">
      <c r="A49" s="439">
        <v>36</v>
      </c>
      <c r="B49" s="915" t="str">
        <f>IF(基本情報入力シート!C88="","",基本情報入力シート!C88)</f>
        <v/>
      </c>
      <c r="C49" s="916"/>
      <c r="D49" s="916"/>
      <c r="E49" s="916"/>
      <c r="F49" s="916"/>
      <c r="G49" s="916"/>
      <c r="H49" s="916"/>
      <c r="I49" s="917"/>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3"/>
      <c r="Q49" s="1004"/>
      <c r="R49" s="468" t="str">
        <f>IFERROR(IF(OR('別紙様式3-2（４・５月）'!R51="",'別紙様式3-2（４・５月）'!Z51="ベア加算"),"",P49*VLOOKUP(N49,【参考】数式用!$AD$2:$AH$27,MATCH(O49,【参考】数式用!$K$4:$N$4,0)+1,0)),"")</f>
        <v/>
      </c>
      <c r="S49" s="120"/>
      <c r="T49" s="1005"/>
      <c r="U49" s="1006"/>
      <c r="V49" s="481" t="str">
        <f>IFERROR(IF(AND('別紙様式3-2（４・５月）'!O51="", O49&lt;&gt;""),P49, P49*VLOOKUP(AF49,【参考】数式用4!$DC$3:$DZ$106,MATCH(N49,【参考】数式用4!$DC$2:$DZ$2,0))),"")</f>
        <v/>
      </c>
      <c r="W49" s="476"/>
      <c r="X49" s="471"/>
      <c r="Y49" s="1067" t="str">
        <f>IFERROR(
     IF(OR('別紙様式3-2（４・５月）'!R51="",'別紙様式3-2（４・５月）'!Z51="ベア加算"),"",
                                            X49*VLOOKUP(N49,【参考】数式用!$AD$2:$AH$27,MATCH(W49,【参考】数式用!$K$4:$N$4,0)+1,0)
      ),"")</f>
        <v/>
      </c>
      <c r="Z49" s="1067"/>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 customHeight="1">
      <c r="A50" s="439">
        <v>37</v>
      </c>
      <c r="B50" s="915" t="str">
        <f>IF(基本情報入力シート!C89="","",基本情報入力シート!C89)</f>
        <v/>
      </c>
      <c r="C50" s="916"/>
      <c r="D50" s="916"/>
      <c r="E50" s="916"/>
      <c r="F50" s="916"/>
      <c r="G50" s="916"/>
      <c r="H50" s="916"/>
      <c r="I50" s="917"/>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3"/>
      <c r="Q50" s="1004"/>
      <c r="R50" s="468" t="str">
        <f>IFERROR(IF(OR('別紙様式3-2（４・５月）'!R52="",'別紙様式3-2（４・５月）'!Z52="ベア加算"),"",P50*VLOOKUP(N50,【参考】数式用!$AD$2:$AH$27,MATCH(O50,【参考】数式用!$K$4:$N$4,0)+1,0)),"")</f>
        <v/>
      </c>
      <c r="S50" s="120"/>
      <c r="T50" s="1005"/>
      <c r="U50" s="1006"/>
      <c r="V50" s="481" t="str">
        <f>IFERROR(IF(AND('別紙様式3-2（４・５月）'!O52="", O50&lt;&gt;""),P50, P50*VLOOKUP(AF50,【参考】数式用4!$DC$3:$DZ$106,MATCH(N50,【参考】数式用4!$DC$2:$DZ$2,0))),"")</f>
        <v/>
      </c>
      <c r="W50" s="476"/>
      <c r="X50" s="471"/>
      <c r="Y50" s="1067" t="str">
        <f>IFERROR(
     IF(OR('別紙様式3-2（４・５月）'!R52="",'別紙様式3-2（４・５月）'!Z52="ベア加算"),"",
                                            X50*VLOOKUP(N50,【参考】数式用!$AD$2:$AH$27,MATCH(W50,【参考】数式用!$K$4:$N$4,0)+1,0)
      ),"")</f>
        <v/>
      </c>
      <c r="Z50" s="1067"/>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 customHeight="1">
      <c r="A51" s="439">
        <v>38</v>
      </c>
      <c r="B51" s="915" t="str">
        <f>IF(基本情報入力シート!C90="","",基本情報入力シート!C90)</f>
        <v/>
      </c>
      <c r="C51" s="916"/>
      <c r="D51" s="916"/>
      <c r="E51" s="916"/>
      <c r="F51" s="916"/>
      <c r="G51" s="916"/>
      <c r="H51" s="916"/>
      <c r="I51" s="917"/>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3"/>
      <c r="Q51" s="1004"/>
      <c r="R51" s="468" t="str">
        <f>IFERROR(IF(OR('別紙様式3-2（４・５月）'!R53="",'別紙様式3-2（４・５月）'!Z53="ベア加算"),"",P51*VLOOKUP(N51,【参考】数式用!$AD$2:$AH$27,MATCH(O51,【参考】数式用!$K$4:$N$4,0)+1,0)),"")</f>
        <v/>
      </c>
      <c r="S51" s="120"/>
      <c r="T51" s="1005"/>
      <c r="U51" s="1006"/>
      <c r="V51" s="481" t="str">
        <f>IFERROR(IF(AND('別紙様式3-2（４・５月）'!O53="", O51&lt;&gt;""),P51, P51*VLOOKUP(AF51,【参考】数式用4!$DC$3:$DZ$106,MATCH(N51,【参考】数式用4!$DC$2:$DZ$2,0))),"")</f>
        <v/>
      </c>
      <c r="W51" s="476"/>
      <c r="X51" s="471"/>
      <c r="Y51" s="1067" t="str">
        <f>IFERROR(
     IF(OR('別紙様式3-2（４・５月）'!R53="",'別紙様式3-2（４・５月）'!Z53="ベア加算"),"",
                                            X51*VLOOKUP(N51,【参考】数式用!$AD$2:$AH$27,MATCH(W51,【参考】数式用!$K$4:$N$4,0)+1,0)
      ),"")</f>
        <v/>
      </c>
      <c r="Z51" s="1067"/>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 customHeight="1">
      <c r="A52" s="439">
        <v>39</v>
      </c>
      <c r="B52" s="915" t="str">
        <f>IF(基本情報入力シート!C91="","",基本情報入力シート!C91)</f>
        <v/>
      </c>
      <c r="C52" s="916"/>
      <c r="D52" s="916"/>
      <c r="E52" s="916"/>
      <c r="F52" s="916"/>
      <c r="G52" s="916"/>
      <c r="H52" s="916"/>
      <c r="I52" s="917"/>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3"/>
      <c r="Q52" s="1004"/>
      <c r="R52" s="468" t="str">
        <f>IFERROR(IF(OR('別紙様式3-2（４・５月）'!R54="",'別紙様式3-2（４・５月）'!Z54="ベア加算"),"",P52*VLOOKUP(N52,【参考】数式用!$AD$2:$AH$27,MATCH(O52,【参考】数式用!$K$4:$N$4,0)+1,0)),"")</f>
        <v/>
      </c>
      <c r="S52" s="120"/>
      <c r="T52" s="1005"/>
      <c r="U52" s="1006"/>
      <c r="V52" s="481" t="str">
        <f>IFERROR(IF(AND('別紙様式3-2（４・５月）'!O54="", O52&lt;&gt;""),P52, P52*VLOOKUP(AF52,【参考】数式用4!$DC$3:$DZ$106,MATCH(N52,【参考】数式用4!$DC$2:$DZ$2,0))),"")</f>
        <v/>
      </c>
      <c r="W52" s="476"/>
      <c r="X52" s="471"/>
      <c r="Y52" s="1067" t="str">
        <f>IFERROR(
     IF(OR('別紙様式3-2（４・５月）'!R54="",'別紙様式3-2（４・５月）'!Z54="ベア加算"),"",
                                            X52*VLOOKUP(N52,【参考】数式用!$AD$2:$AH$27,MATCH(W52,【参考】数式用!$K$4:$N$4,0)+1,0)
      ),"")</f>
        <v/>
      </c>
      <c r="Z52" s="1067"/>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 customHeight="1">
      <c r="A53" s="439">
        <v>40</v>
      </c>
      <c r="B53" s="915" t="str">
        <f>IF(基本情報入力シート!C92="","",基本情報入力シート!C92)</f>
        <v/>
      </c>
      <c r="C53" s="916"/>
      <c r="D53" s="916"/>
      <c r="E53" s="916"/>
      <c r="F53" s="916"/>
      <c r="G53" s="916"/>
      <c r="H53" s="916"/>
      <c r="I53" s="917"/>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3"/>
      <c r="Q53" s="1004"/>
      <c r="R53" s="468" t="str">
        <f>IFERROR(IF(OR('別紙様式3-2（４・５月）'!R55="",'別紙様式3-2（４・５月）'!Z55="ベア加算"),"",P53*VLOOKUP(N53,【参考】数式用!$AD$2:$AH$27,MATCH(O53,【参考】数式用!$K$4:$N$4,0)+1,0)),"")</f>
        <v/>
      </c>
      <c r="S53" s="120"/>
      <c r="T53" s="1005"/>
      <c r="U53" s="1006"/>
      <c r="V53" s="481" t="str">
        <f>IFERROR(IF(AND('別紙様式3-2（４・５月）'!O55="", O53&lt;&gt;""),P53, P53*VLOOKUP(AF53,【参考】数式用4!$DC$3:$DZ$106,MATCH(N53,【参考】数式用4!$DC$2:$DZ$2,0))),"")</f>
        <v/>
      </c>
      <c r="W53" s="476"/>
      <c r="X53" s="471"/>
      <c r="Y53" s="1067" t="str">
        <f>IFERROR(
     IF(OR('別紙様式3-2（４・５月）'!R55="",'別紙様式3-2（４・５月）'!Z55="ベア加算"),"",
                                            X53*VLOOKUP(N53,【参考】数式用!$AD$2:$AH$27,MATCH(W53,【参考】数式用!$K$4:$N$4,0)+1,0)
      ),"")</f>
        <v/>
      </c>
      <c r="Z53" s="1067"/>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 customHeight="1">
      <c r="A54" s="439">
        <v>41</v>
      </c>
      <c r="B54" s="915" t="str">
        <f>IF(基本情報入力シート!C93="","",基本情報入力シート!C93)</f>
        <v/>
      </c>
      <c r="C54" s="916"/>
      <c r="D54" s="916"/>
      <c r="E54" s="916"/>
      <c r="F54" s="916"/>
      <c r="G54" s="916"/>
      <c r="H54" s="916"/>
      <c r="I54" s="917"/>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3"/>
      <c r="Q54" s="1004"/>
      <c r="R54" s="468" t="str">
        <f>IFERROR(IF(OR('別紙様式3-2（４・５月）'!R56="",'別紙様式3-2（４・５月）'!Z56="ベア加算"),"",P54*VLOOKUP(N54,【参考】数式用!$AD$2:$AH$27,MATCH(O54,【参考】数式用!$K$4:$N$4,0)+1,0)),"")</f>
        <v/>
      </c>
      <c r="S54" s="120"/>
      <c r="T54" s="1005"/>
      <c r="U54" s="1006"/>
      <c r="V54" s="481" t="str">
        <f>IFERROR(IF(AND('別紙様式3-2（４・５月）'!O56="", O54&lt;&gt;""),P54, P54*VLOOKUP(AF54,【参考】数式用4!$DC$3:$DZ$106,MATCH(N54,【参考】数式用4!$DC$2:$DZ$2,0))),"")</f>
        <v/>
      </c>
      <c r="W54" s="476"/>
      <c r="X54" s="471"/>
      <c r="Y54" s="1067" t="str">
        <f>IFERROR(
     IF(OR('別紙様式3-2（４・５月）'!R56="",'別紙様式3-2（４・５月）'!Z56="ベア加算"),"",
                                            X54*VLOOKUP(N54,【参考】数式用!$AD$2:$AH$27,MATCH(W54,【参考】数式用!$K$4:$N$4,0)+1,0)
      ),"")</f>
        <v/>
      </c>
      <c r="Z54" s="1067"/>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 customHeight="1">
      <c r="A55" s="439">
        <v>42</v>
      </c>
      <c r="B55" s="915" t="str">
        <f>IF(基本情報入力シート!C94="","",基本情報入力シート!C94)</f>
        <v/>
      </c>
      <c r="C55" s="916"/>
      <c r="D55" s="916"/>
      <c r="E55" s="916"/>
      <c r="F55" s="916"/>
      <c r="G55" s="916"/>
      <c r="H55" s="916"/>
      <c r="I55" s="917"/>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3"/>
      <c r="Q55" s="1004"/>
      <c r="R55" s="468" t="str">
        <f>IFERROR(IF(OR('別紙様式3-2（４・５月）'!R57="",'別紙様式3-2（４・５月）'!Z57="ベア加算"),"",P55*VLOOKUP(N55,【参考】数式用!$AD$2:$AH$27,MATCH(O55,【参考】数式用!$K$4:$N$4,0)+1,0)),"")</f>
        <v/>
      </c>
      <c r="S55" s="120"/>
      <c r="T55" s="1005"/>
      <c r="U55" s="1006"/>
      <c r="V55" s="481" t="str">
        <f>IFERROR(IF(AND('別紙様式3-2（４・５月）'!O57="", O55&lt;&gt;""),P55, P55*VLOOKUP(AF55,【参考】数式用4!$DC$3:$DZ$106,MATCH(N55,【参考】数式用4!$DC$2:$DZ$2,0))),"")</f>
        <v/>
      </c>
      <c r="W55" s="476"/>
      <c r="X55" s="471"/>
      <c r="Y55" s="1067" t="str">
        <f>IFERROR(
     IF(OR('別紙様式3-2（４・５月）'!R57="",'別紙様式3-2（４・５月）'!Z57="ベア加算"),"",
                                            X55*VLOOKUP(N55,【参考】数式用!$AD$2:$AH$27,MATCH(W55,【参考】数式用!$K$4:$N$4,0)+1,0)
      ),"")</f>
        <v/>
      </c>
      <c r="Z55" s="1067"/>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 customHeight="1">
      <c r="A56" s="439">
        <v>43</v>
      </c>
      <c r="B56" s="915" t="str">
        <f>IF(基本情報入力シート!C95="","",基本情報入力シート!C95)</f>
        <v/>
      </c>
      <c r="C56" s="916"/>
      <c r="D56" s="916"/>
      <c r="E56" s="916"/>
      <c r="F56" s="916"/>
      <c r="G56" s="916"/>
      <c r="H56" s="916"/>
      <c r="I56" s="917"/>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3"/>
      <c r="Q56" s="1004"/>
      <c r="R56" s="468" t="str">
        <f>IFERROR(IF(OR('別紙様式3-2（４・５月）'!R58="",'別紙様式3-2（４・５月）'!Z58="ベア加算"),"",P56*VLOOKUP(N56,【参考】数式用!$AD$2:$AH$27,MATCH(O56,【参考】数式用!$K$4:$N$4,0)+1,0)),"")</f>
        <v/>
      </c>
      <c r="S56" s="120"/>
      <c r="T56" s="1005"/>
      <c r="U56" s="1006"/>
      <c r="V56" s="481" t="str">
        <f>IFERROR(IF(AND('別紙様式3-2（４・５月）'!O58="", O56&lt;&gt;""),P56, P56*VLOOKUP(AF56,【参考】数式用4!$DC$3:$DZ$106,MATCH(N56,【参考】数式用4!$DC$2:$DZ$2,0))),"")</f>
        <v/>
      </c>
      <c r="W56" s="476"/>
      <c r="X56" s="471"/>
      <c r="Y56" s="1067" t="str">
        <f>IFERROR(
     IF(OR('別紙様式3-2（４・５月）'!R58="",'別紙様式3-2（４・５月）'!Z58="ベア加算"),"",
                                            X56*VLOOKUP(N56,【参考】数式用!$AD$2:$AH$27,MATCH(W56,【参考】数式用!$K$4:$N$4,0)+1,0)
      ),"")</f>
        <v/>
      </c>
      <c r="Z56" s="1067"/>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 customHeight="1">
      <c r="A57" s="439">
        <v>44</v>
      </c>
      <c r="B57" s="915" t="str">
        <f>IF(基本情報入力シート!C96="","",基本情報入力シート!C96)</f>
        <v/>
      </c>
      <c r="C57" s="916"/>
      <c r="D57" s="916"/>
      <c r="E57" s="916"/>
      <c r="F57" s="916"/>
      <c r="G57" s="916"/>
      <c r="H57" s="916"/>
      <c r="I57" s="917"/>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3"/>
      <c r="Q57" s="1004"/>
      <c r="R57" s="468" t="str">
        <f>IFERROR(IF(OR('別紙様式3-2（４・５月）'!R59="",'別紙様式3-2（４・５月）'!Z59="ベア加算"),"",P57*VLOOKUP(N57,【参考】数式用!$AD$2:$AH$27,MATCH(O57,【参考】数式用!$K$4:$N$4,0)+1,0)),"")</f>
        <v/>
      </c>
      <c r="S57" s="120"/>
      <c r="T57" s="1005"/>
      <c r="U57" s="1006"/>
      <c r="V57" s="481" t="str">
        <f>IFERROR(IF(AND('別紙様式3-2（４・５月）'!O59="", O57&lt;&gt;""),P57, P57*VLOOKUP(AF57,【参考】数式用4!$DC$3:$DZ$106,MATCH(N57,【参考】数式用4!$DC$2:$DZ$2,0))),"")</f>
        <v/>
      </c>
      <c r="W57" s="476"/>
      <c r="X57" s="471"/>
      <c r="Y57" s="1067" t="str">
        <f>IFERROR(
     IF(OR('別紙様式3-2（４・５月）'!R59="",'別紙様式3-2（４・５月）'!Z59="ベア加算"),"",
                                            X57*VLOOKUP(N57,【参考】数式用!$AD$2:$AH$27,MATCH(W57,【参考】数式用!$K$4:$N$4,0)+1,0)
      ),"")</f>
        <v/>
      </c>
      <c r="Z57" s="1067"/>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 customHeight="1">
      <c r="A58" s="439">
        <v>45</v>
      </c>
      <c r="B58" s="915" t="str">
        <f>IF(基本情報入力シート!C97="","",基本情報入力シート!C97)</f>
        <v/>
      </c>
      <c r="C58" s="916"/>
      <c r="D58" s="916"/>
      <c r="E58" s="916"/>
      <c r="F58" s="916"/>
      <c r="G58" s="916"/>
      <c r="H58" s="916"/>
      <c r="I58" s="917"/>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3"/>
      <c r="Q58" s="1004"/>
      <c r="R58" s="468" t="str">
        <f>IFERROR(IF(OR('別紙様式3-2（４・５月）'!R60="",'別紙様式3-2（４・５月）'!Z60="ベア加算"),"",P58*VLOOKUP(N58,【参考】数式用!$AD$2:$AH$27,MATCH(O58,【参考】数式用!$K$4:$N$4,0)+1,0)),"")</f>
        <v/>
      </c>
      <c r="S58" s="120"/>
      <c r="T58" s="1005"/>
      <c r="U58" s="1006"/>
      <c r="V58" s="481" t="str">
        <f>IFERROR(IF(AND('別紙様式3-2（４・５月）'!O60="", O58&lt;&gt;""),P58, P58*VLOOKUP(AF58,【参考】数式用4!$DC$3:$DZ$106,MATCH(N58,【参考】数式用4!$DC$2:$DZ$2,0))),"")</f>
        <v/>
      </c>
      <c r="W58" s="476"/>
      <c r="X58" s="471"/>
      <c r="Y58" s="1067" t="str">
        <f>IFERROR(
     IF(OR('別紙様式3-2（４・５月）'!R60="",'別紙様式3-2（４・５月）'!Z60="ベア加算"),"",
                                            X58*VLOOKUP(N58,【参考】数式用!$AD$2:$AH$27,MATCH(W58,【参考】数式用!$K$4:$N$4,0)+1,0)
      ),"")</f>
        <v/>
      </c>
      <c r="Z58" s="1067"/>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 customHeight="1">
      <c r="A59" s="439">
        <v>46</v>
      </c>
      <c r="B59" s="915" t="str">
        <f>IF(基本情報入力シート!C98="","",基本情報入力シート!C98)</f>
        <v/>
      </c>
      <c r="C59" s="916"/>
      <c r="D59" s="916"/>
      <c r="E59" s="916"/>
      <c r="F59" s="916"/>
      <c r="G59" s="916"/>
      <c r="H59" s="916"/>
      <c r="I59" s="917"/>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3"/>
      <c r="Q59" s="1004"/>
      <c r="R59" s="468" t="str">
        <f>IFERROR(IF(OR('別紙様式3-2（４・５月）'!R61="",'別紙様式3-2（４・５月）'!Z61="ベア加算"),"",P59*VLOOKUP(N59,【参考】数式用!$AD$2:$AH$27,MATCH(O59,【参考】数式用!$K$4:$N$4,0)+1,0)),"")</f>
        <v/>
      </c>
      <c r="S59" s="120"/>
      <c r="T59" s="1005"/>
      <c r="U59" s="1006"/>
      <c r="V59" s="481" t="str">
        <f>IFERROR(IF(AND('別紙様式3-2（４・５月）'!O61="", O59&lt;&gt;""),P59, P59*VLOOKUP(AF59,【参考】数式用4!$DC$3:$DZ$106,MATCH(N59,【参考】数式用4!$DC$2:$DZ$2,0))),"")</f>
        <v/>
      </c>
      <c r="W59" s="476"/>
      <c r="X59" s="471"/>
      <c r="Y59" s="1067" t="str">
        <f>IFERROR(
     IF(OR('別紙様式3-2（４・５月）'!R61="",'別紙様式3-2（４・５月）'!Z61="ベア加算"),"",
                                            X59*VLOOKUP(N59,【参考】数式用!$AD$2:$AH$27,MATCH(W59,【参考】数式用!$K$4:$N$4,0)+1,0)
      ),"")</f>
        <v/>
      </c>
      <c r="Z59" s="1067"/>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 customHeight="1">
      <c r="A60" s="439">
        <v>47</v>
      </c>
      <c r="B60" s="915" t="str">
        <f>IF(基本情報入力シート!C99="","",基本情報入力シート!C99)</f>
        <v/>
      </c>
      <c r="C60" s="916"/>
      <c r="D60" s="916"/>
      <c r="E60" s="916"/>
      <c r="F60" s="916"/>
      <c r="G60" s="916"/>
      <c r="H60" s="916"/>
      <c r="I60" s="917"/>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3"/>
      <c r="Q60" s="1004"/>
      <c r="R60" s="468" t="str">
        <f>IFERROR(IF(OR('別紙様式3-2（４・５月）'!R62="",'別紙様式3-2（４・５月）'!Z62="ベア加算"),"",P60*VLOOKUP(N60,【参考】数式用!$AD$2:$AH$27,MATCH(O60,【参考】数式用!$K$4:$N$4,0)+1,0)),"")</f>
        <v/>
      </c>
      <c r="S60" s="120"/>
      <c r="T60" s="1005"/>
      <c r="U60" s="1006"/>
      <c r="V60" s="481" t="str">
        <f>IFERROR(IF(AND('別紙様式3-2（４・５月）'!O62="", O60&lt;&gt;""),P60, P60*VLOOKUP(AF60,【参考】数式用4!$DC$3:$DZ$106,MATCH(N60,【参考】数式用4!$DC$2:$DZ$2,0))),"")</f>
        <v/>
      </c>
      <c r="W60" s="476"/>
      <c r="X60" s="471"/>
      <c r="Y60" s="1067" t="str">
        <f>IFERROR(
     IF(OR('別紙様式3-2（４・５月）'!R62="",'別紙様式3-2（４・５月）'!Z62="ベア加算"),"",
                                            X60*VLOOKUP(N60,【参考】数式用!$AD$2:$AH$27,MATCH(W60,【参考】数式用!$K$4:$N$4,0)+1,0)
      ),"")</f>
        <v/>
      </c>
      <c r="Z60" s="1067"/>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 customHeight="1">
      <c r="A61" s="439">
        <v>48</v>
      </c>
      <c r="B61" s="915" t="str">
        <f>IF(基本情報入力シート!C100="","",基本情報入力シート!C100)</f>
        <v/>
      </c>
      <c r="C61" s="916"/>
      <c r="D61" s="916"/>
      <c r="E61" s="916"/>
      <c r="F61" s="916"/>
      <c r="G61" s="916"/>
      <c r="H61" s="916"/>
      <c r="I61" s="917"/>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3"/>
      <c r="Q61" s="1004"/>
      <c r="R61" s="468" t="str">
        <f>IFERROR(IF(OR('別紙様式3-2（４・５月）'!R63="",'別紙様式3-2（４・５月）'!Z63="ベア加算"),"",P61*VLOOKUP(N61,【参考】数式用!$AD$2:$AH$27,MATCH(O61,【参考】数式用!$K$4:$N$4,0)+1,0)),"")</f>
        <v/>
      </c>
      <c r="S61" s="120"/>
      <c r="T61" s="1005"/>
      <c r="U61" s="1006"/>
      <c r="V61" s="481" t="str">
        <f>IFERROR(IF(AND('別紙様式3-2（４・５月）'!O63="", O61&lt;&gt;""),P61, P61*VLOOKUP(AF61,【参考】数式用4!$DC$3:$DZ$106,MATCH(N61,【参考】数式用4!$DC$2:$DZ$2,0))),"")</f>
        <v/>
      </c>
      <c r="W61" s="476"/>
      <c r="X61" s="471"/>
      <c r="Y61" s="1067" t="str">
        <f>IFERROR(
     IF(OR('別紙様式3-2（４・５月）'!R63="",'別紙様式3-2（４・５月）'!Z63="ベア加算"),"",
                                            X61*VLOOKUP(N61,【参考】数式用!$AD$2:$AH$27,MATCH(W61,【参考】数式用!$K$4:$N$4,0)+1,0)
      ),"")</f>
        <v/>
      </c>
      <c r="Z61" s="1067"/>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 customHeight="1">
      <c r="A62" s="439">
        <v>49</v>
      </c>
      <c r="B62" s="915" t="str">
        <f>IF(基本情報入力シート!C101="","",基本情報入力シート!C101)</f>
        <v/>
      </c>
      <c r="C62" s="916"/>
      <c r="D62" s="916"/>
      <c r="E62" s="916"/>
      <c r="F62" s="916"/>
      <c r="G62" s="916"/>
      <c r="H62" s="916"/>
      <c r="I62" s="917"/>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3"/>
      <c r="Q62" s="1004"/>
      <c r="R62" s="468" t="str">
        <f>IFERROR(IF(OR('別紙様式3-2（４・５月）'!R64="",'別紙様式3-2（４・５月）'!Z64="ベア加算"),"",P62*VLOOKUP(N62,【参考】数式用!$AD$2:$AH$27,MATCH(O62,【参考】数式用!$K$4:$N$4,0)+1,0)),"")</f>
        <v/>
      </c>
      <c r="S62" s="120"/>
      <c r="T62" s="1005"/>
      <c r="U62" s="1006"/>
      <c r="V62" s="481" t="str">
        <f>IFERROR(IF(AND('別紙様式3-2（４・５月）'!O64="", O62&lt;&gt;""),P62, P62*VLOOKUP(AF62,【参考】数式用4!$DC$3:$DZ$106,MATCH(N62,【参考】数式用4!$DC$2:$DZ$2,0))),"")</f>
        <v/>
      </c>
      <c r="W62" s="476"/>
      <c r="X62" s="471"/>
      <c r="Y62" s="1067" t="str">
        <f>IFERROR(
     IF(OR('別紙様式3-2（４・５月）'!R64="",'別紙様式3-2（４・５月）'!Z64="ベア加算"),"",
                                            X62*VLOOKUP(N62,【参考】数式用!$AD$2:$AH$27,MATCH(W62,【参考】数式用!$K$4:$N$4,0)+1,0)
      ),"")</f>
        <v/>
      </c>
      <c r="Z62" s="1067"/>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 customHeight="1">
      <c r="A63" s="439">
        <v>50</v>
      </c>
      <c r="B63" s="915" t="str">
        <f>IF(基本情報入力シート!C102="","",基本情報入力シート!C102)</f>
        <v/>
      </c>
      <c r="C63" s="916"/>
      <c r="D63" s="916"/>
      <c r="E63" s="916"/>
      <c r="F63" s="916"/>
      <c r="G63" s="916"/>
      <c r="H63" s="916"/>
      <c r="I63" s="917"/>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3"/>
      <c r="Q63" s="1004"/>
      <c r="R63" s="468" t="str">
        <f>IFERROR(IF(OR('別紙様式3-2（４・５月）'!R65="",'別紙様式3-2（４・５月）'!Z65="ベア加算"),"",P63*VLOOKUP(N63,【参考】数式用!$AD$2:$AH$27,MATCH(O63,【参考】数式用!$K$4:$N$4,0)+1,0)),"")</f>
        <v/>
      </c>
      <c r="S63" s="120"/>
      <c r="T63" s="1005"/>
      <c r="U63" s="1006"/>
      <c r="V63" s="481" t="str">
        <f>IFERROR(IF(AND('別紙様式3-2（４・５月）'!O65="", O63&lt;&gt;""),P63, P63*VLOOKUP(AF63,【参考】数式用4!$DC$3:$DZ$106,MATCH(N63,【参考】数式用4!$DC$2:$DZ$2,0))),"")</f>
        <v/>
      </c>
      <c r="W63" s="476"/>
      <c r="X63" s="471"/>
      <c r="Y63" s="1067" t="str">
        <f>IFERROR(
     IF(OR('別紙様式3-2（４・５月）'!R65="",'別紙様式3-2（４・５月）'!Z65="ベア加算"),"",
                                            X63*VLOOKUP(N63,【参考】数式用!$AD$2:$AH$27,MATCH(W63,【参考】数式用!$K$4:$N$4,0)+1,0)
      ),"")</f>
        <v/>
      </c>
      <c r="Z63" s="1067"/>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 customHeight="1">
      <c r="A64" s="439">
        <v>51</v>
      </c>
      <c r="B64" s="915" t="str">
        <f>IF(基本情報入力シート!C103="","",基本情報入力シート!C103)</f>
        <v/>
      </c>
      <c r="C64" s="916"/>
      <c r="D64" s="916"/>
      <c r="E64" s="916"/>
      <c r="F64" s="916"/>
      <c r="G64" s="916"/>
      <c r="H64" s="916"/>
      <c r="I64" s="917"/>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3"/>
      <c r="Q64" s="1004"/>
      <c r="R64" s="468" t="str">
        <f>IFERROR(IF(OR('別紙様式3-2（４・５月）'!R66="",'別紙様式3-2（４・５月）'!Z66="ベア加算"),"",P64*VLOOKUP(N64,【参考】数式用!$AD$2:$AH$27,MATCH(O64,【参考】数式用!$K$4:$N$4,0)+1,0)),"")</f>
        <v/>
      </c>
      <c r="S64" s="120"/>
      <c r="T64" s="1005"/>
      <c r="U64" s="1006"/>
      <c r="V64" s="481" t="str">
        <f>IFERROR(IF(AND('別紙様式3-2（４・５月）'!O66="", O64&lt;&gt;""),P64, P64*VLOOKUP(AF64,【参考】数式用4!$DC$3:$DZ$106,MATCH(N64,【参考】数式用4!$DC$2:$DZ$2,0))),"")</f>
        <v/>
      </c>
      <c r="W64" s="476"/>
      <c r="X64" s="471"/>
      <c r="Y64" s="1067" t="str">
        <f>IFERROR(
     IF(OR('別紙様式3-2（４・５月）'!R66="",'別紙様式3-2（４・５月）'!Z66="ベア加算"),"",
                                            X64*VLOOKUP(N64,【参考】数式用!$AD$2:$AH$27,MATCH(W64,【参考】数式用!$K$4:$N$4,0)+1,0)
      ),"")</f>
        <v/>
      </c>
      <c r="Z64" s="1067"/>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 customHeight="1">
      <c r="A65" s="439">
        <v>52</v>
      </c>
      <c r="B65" s="915" t="str">
        <f>IF(基本情報入力シート!C104="","",基本情報入力シート!C104)</f>
        <v/>
      </c>
      <c r="C65" s="916"/>
      <c r="D65" s="916"/>
      <c r="E65" s="916"/>
      <c r="F65" s="916"/>
      <c r="G65" s="916"/>
      <c r="H65" s="916"/>
      <c r="I65" s="917"/>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3"/>
      <c r="Q65" s="1004"/>
      <c r="R65" s="468" t="str">
        <f>IFERROR(IF(OR('別紙様式3-2（４・５月）'!R67="",'別紙様式3-2（４・５月）'!Z67="ベア加算"),"",P65*VLOOKUP(N65,【参考】数式用!$AD$2:$AH$27,MATCH(O65,【参考】数式用!$K$4:$N$4,0)+1,0)),"")</f>
        <v/>
      </c>
      <c r="S65" s="120"/>
      <c r="T65" s="1005"/>
      <c r="U65" s="1006"/>
      <c r="V65" s="481" t="str">
        <f>IFERROR(IF(AND('別紙様式3-2（４・５月）'!O67="", O65&lt;&gt;""),P65, P65*VLOOKUP(AF65,【参考】数式用4!$DC$3:$DZ$106,MATCH(N65,【参考】数式用4!$DC$2:$DZ$2,0))),"")</f>
        <v/>
      </c>
      <c r="W65" s="476"/>
      <c r="X65" s="471"/>
      <c r="Y65" s="1067" t="str">
        <f>IFERROR(
     IF(OR('別紙様式3-2（４・５月）'!R67="",'別紙様式3-2（４・５月）'!Z67="ベア加算"),"",
                                            X65*VLOOKUP(N65,【参考】数式用!$AD$2:$AH$27,MATCH(W65,【参考】数式用!$K$4:$N$4,0)+1,0)
      ),"")</f>
        <v/>
      </c>
      <c r="Z65" s="1067"/>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 customHeight="1">
      <c r="A66" s="439">
        <v>53</v>
      </c>
      <c r="B66" s="915" t="str">
        <f>IF(基本情報入力シート!C105="","",基本情報入力シート!C105)</f>
        <v/>
      </c>
      <c r="C66" s="916"/>
      <c r="D66" s="916"/>
      <c r="E66" s="916"/>
      <c r="F66" s="916"/>
      <c r="G66" s="916"/>
      <c r="H66" s="916"/>
      <c r="I66" s="917"/>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3"/>
      <c r="Q66" s="1004"/>
      <c r="R66" s="468" t="str">
        <f>IFERROR(IF(OR('別紙様式3-2（４・５月）'!R68="",'別紙様式3-2（４・５月）'!Z68="ベア加算"),"",P66*VLOOKUP(N66,【参考】数式用!$AD$2:$AH$27,MATCH(O66,【参考】数式用!$K$4:$N$4,0)+1,0)),"")</f>
        <v/>
      </c>
      <c r="S66" s="120"/>
      <c r="T66" s="1005"/>
      <c r="U66" s="1006"/>
      <c r="V66" s="481" t="str">
        <f>IFERROR(IF(AND('別紙様式3-2（４・５月）'!O68="", O66&lt;&gt;""),P66, P66*VLOOKUP(AF66,【参考】数式用4!$DC$3:$DZ$106,MATCH(N66,【参考】数式用4!$DC$2:$DZ$2,0))),"")</f>
        <v/>
      </c>
      <c r="W66" s="476"/>
      <c r="X66" s="471"/>
      <c r="Y66" s="1067" t="str">
        <f>IFERROR(
     IF(OR('別紙様式3-2（４・５月）'!R68="",'別紙様式3-2（４・５月）'!Z68="ベア加算"),"",
                                            X66*VLOOKUP(N66,【参考】数式用!$AD$2:$AH$27,MATCH(W66,【参考】数式用!$K$4:$N$4,0)+1,0)
      ),"")</f>
        <v/>
      </c>
      <c r="Z66" s="1067"/>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 customHeight="1">
      <c r="A67" s="439">
        <v>54</v>
      </c>
      <c r="B67" s="915" t="str">
        <f>IF(基本情報入力シート!C106="","",基本情報入力シート!C106)</f>
        <v/>
      </c>
      <c r="C67" s="916"/>
      <c r="D67" s="916"/>
      <c r="E67" s="916"/>
      <c r="F67" s="916"/>
      <c r="G67" s="916"/>
      <c r="H67" s="916"/>
      <c r="I67" s="917"/>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3"/>
      <c r="Q67" s="1004"/>
      <c r="R67" s="468" t="str">
        <f>IFERROR(IF(OR('別紙様式3-2（４・５月）'!R69="",'別紙様式3-2（４・５月）'!Z69="ベア加算"),"",P67*VLOOKUP(N67,【参考】数式用!$AD$2:$AH$27,MATCH(O67,【参考】数式用!$K$4:$N$4,0)+1,0)),"")</f>
        <v/>
      </c>
      <c r="S67" s="120"/>
      <c r="T67" s="1005"/>
      <c r="U67" s="1006"/>
      <c r="V67" s="481" t="str">
        <f>IFERROR(IF(AND('別紙様式3-2（４・５月）'!O69="", O67&lt;&gt;""),P67, P67*VLOOKUP(AF67,【参考】数式用4!$DC$3:$DZ$106,MATCH(N67,【参考】数式用4!$DC$2:$DZ$2,0))),"")</f>
        <v/>
      </c>
      <c r="W67" s="476"/>
      <c r="X67" s="471"/>
      <c r="Y67" s="1067" t="str">
        <f>IFERROR(
     IF(OR('別紙様式3-2（４・５月）'!R69="",'別紙様式3-2（４・５月）'!Z69="ベア加算"),"",
                                            X67*VLOOKUP(N67,【参考】数式用!$AD$2:$AH$27,MATCH(W67,【参考】数式用!$K$4:$N$4,0)+1,0)
      ),"")</f>
        <v/>
      </c>
      <c r="Z67" s="1067"/>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 customHeight="1">
      <c r="A68" s="439">
        <v>55</v>
      </c>
      <c r="B68" s="915" t="str">
        <f>IF(基本情報入力シート!C107="","",基本情報入力シート!C107)</f>
        <v/>
      </c>
      <c r="C68" s="916"/>
      <c r="D68" s="916"/>
      <c r="E68" s="916"/>
      <c r="F68" s="916"/>
      <c r="G68" s="916"/>
      <c r="H68" s="916"/>
      <c r="I68" s="917"/>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3"/>
      <c r="Q68" s="1004"/>
      <c r="R68" s="468" t="str">
        <f>IFERROR(IF(OR('別紙様式3-2（４・５月）'!R70="",'別紙様式3-2（４・５月）'!Z70="ベア加算"),"",P68*VLOOKUP(N68,【参考】数式用!$AD$2:$AH$27,MATCH(O68,【参考】数式用!$K$4:$N$4,0)+1,0)),"")</f>
        <v/>
      </c>
      <c r="S68" s="120"/>
      <c r="T68" s="1005"/>
      <c r="U68" s="1006"/>
      <c r="V68" s="481" t="str">
        <f>IFERROR(IF(AND('別紙様式3-2（４・５月）'!O70="", O68&lt;&gt;""),P68, P68*VLOOKUP(AF68,【参考】数式用4!$DC$3:$DZ$106,MATCH(N68,【参考】数式用4!$DC$2:$DZ$2,0))),"")</f>
        <v/>
      </c>
      <c r="W68" s="476"/>
      <c r="X68" s="471"/>
      <c r="Y68" s="1067" t="str">
        <f>IFERROR(
     IF(OR('別紙様式3-2（４・５月）'!R70="",'別紙様式3-2（４・５月）'!Z70="ベア加算"),"",
                                            X68*VLOOKUP(N68,【参考】数式用!$AD$2:$AH$27,MATCH(W68,【参考】数式用!$K$4:$N$4,0)+1,0)
      ),"")</f>
        <v/>
      </c>
      <c r="Z68" s="1067"/>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 customHeight="1">
      <c r="A69" s="439">
        <v>56</v>
      </c>
      <c r="B69" s="915" t="str">
        <f>IF(基本情報入力シート!C108="","",基本情報入力シート!C108)</f>
        <v/>
      </c>
      <c r="C69" s="916"/>
      <c r="D69" s="916"/>
      <c r="E69" s="916"/>
      <c r="F69" s="916"/>
      <c r="G69" s="916"/>
      <c r="H69" s="916"/>
      <c r="I69" s="917"/>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3"/>
      <c r="Q69" s="1004"/>
      <c r="R69" s="468" t="str">
        <f>IFERROR(IF(OR('別紙様式3-2（４・５月）'!R71="",'別紙様式3-2（４・５月）'!Z71="ベア加算"),"",P69*VLOOKUP(N69,【参考】数式用!$AD$2:$AH$27,MATCH(O69,【参考】数式用!$K$4:$N$4,0)+1,0)),"")</f>
        <v/>
      </c>
      <c r="S69" s="120"/>
      <c r="T69" s="1005"/>
      <c r="U69" s="1006"/>
      <c r="V69" s="481" t="str">
        <f>IFERROR(IF(AND('別紙様式3-2（４・５月）'!O71="", O69&lt;&gt;""),P69, P69*VLOOKUP(AF69,【参考】数式用4!$DC$3:$DZ$106,MATCH(N69,【参考】数式用4!$DC$2:$DZ$2,0))),"")</f>
        <v/>
      </c>
      <c r="W69" s="476"/>
      <c r="X69" s="471"/>
      <c r="Y69" s="1067" t="str">
        <f>IFERROR(
     IF(OR('別紙様式3-2（４・５月）'!R71="",'別紙様式3-2（４・５月）'!Z71="ベア加算"),"",
                                            X69*VLOOKUP(N69,【参考】数式用!$AD$2:$AH$27,MATCH(W69,【参考】数式用!$K$4:$N$4,0)+1,0)
      ),"")</f>
        <v/>
      </c>
      <c r="Z69" s="1067"/>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 customHeight="1">
      <c r="A70" s="439">
        <v>57</v>
      </c>
      <c r="B70" s="915" t="str">
        <f>IF(基本情報入力シート!C109="","",基本情報入力シート!C109)</f>
        <v/>
      </c>
      <c r="C70" s="916"/>
      <c r="D70" s="916"/>
      <c r="E70" s="916"/>
      <c r="F70" s="916"/>
      <c r="G70" s="916"/>
      <c r="H70" s="916"/>
      <c r="I70" s="917"/>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3"/>
      <c r="Q70" s="1004"/>
      <c r="R70" s="468" t="str">
        <f>IFERROR(IF(OR('別紙様式3-2（４・５月）'!R72="",'別紙様式3-2（４・５月）'!Z72="ベア加算"),"",P70*VLOOKUP(N70,【参考】数式用!$AD$2:$AH$27,MATCH(O70,【参考】数式用!$K$4:$N$4,0)+1,0)),"")</f>
        <v/>
      </c>
      <c r="S70" s="120"/>
      <c r="T70" s="1005"/>
      <c r="U70" s="1006"/>
      <c r="V70" s="481" t="str">
        <f>IFERROR(IF(AND('別紙様式3-2（４・５月）'!O72="", O70&lt;&gt;""),P70, P70*VLOOKUP(AF70,【参考】数式用4!$DC$3:$DZ$106,MATCH(N70,【参考】数式用4!$DC$2:$DZ$2,0))),"")</f>
        <v/>
      </c>
      <c r="W70" s="476"/>
      <c r="X70" s="471"/>
      <c r="Y70" s="1067" t="str">
        <f>IFERROR(
     IF(OR('別紙様式3-2（４・５月）'!R72="",'別紙様式3-2（４・５月）'!Z72="ベア加算"),"",
                                            X70*VLOOKUP(N70,【参考】数式用!$AD$2:$AH$27,MATCH(W70,【参考】数式用!$K$4:$N$4,0)+1,0)
      ),"")</f>
        <v/>
      </c>
      <c r="Z70" s="1067"/>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 customHeight="1">
      <c r="A71" s="439">
        <v>58</v>
      </c>
      <c r="B71" s="915" t="str">
        <f>IF(基本情報入力シート!C110="","",基本情報入力シート!C110)</f>
        <v/>
      </c>
      <c r="C71" s="916"/>
      <c r="D71" s="916"/>
      <c r="E71" s="916"/>
      <c r="F71" s="916"/>
      <c r="G71" s="916"/>
      <c r="H71" s="916"/>
      <c r="I71" s="917"/>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3"/>
      <c r="Q71" s="1004"/>
      <c r="R71" s="468" t="str">
        <f>IFERROR(IF(OR('別紙様式3-2（４・５月）'!R73="",'別紙様式3-2（４・５月）'!Z73="ベア加算"),"",P71*VLOOKUP(N71,【参考】数式用!$AD$2:$AH$27,MATCH(O71,【参考】数式用!$K$4:$N$4,0)+1,0)),"")</f>
        <v/>
      </c>
      <c r="S71" s="120"/>
      <c r="T71" s="1005"/>
      <c r="U71" s="1006"/>
      <c r="V71" s="481" t="str">
        <f>IFERROR(IF(AND('別紙様式3-2（４・５月）'!O73="", O71&lt;&gt;""),P71, P71*VLOOKUP(AF71,【参考】数式用4!$DC$3:$DZ$106,MATCH(N71,【参考】数式用4!$DC$2:$DZ$2,0))),"")</f>
        <v/>
      </c>
      <c r="W71" s="476"/>
      <c r="X71" s="471"/>
      <c r="Y71" s="1067" t="str">
        <f>IFERROR(
     IF(OR('別紙様式3-2（４・５月）'!R73="",'別紙様式3-2（４・５月）'!Z73="ベア加算"),"",
                                            X71*VLOOKUP(N71,【参考】数式用!$AD$2:$AH$27,MATCH(W71,【参考】数式用!$K$4:$N$4,0)+1,0)
      ),"")</f>
        <v/>
      </c>
      <c r="Z71" s="1067"/>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 customHeight="1">
      <c r="A72" s="439">
        <v>59</v>
      </c>
      <c r="B72" s="915" t="str">
        <f>IF(基本情報入力シート!C111="","",基本情報入力シート!C111)</f>
        <v/>
      </c>
      <c r="C72" s="916"/>
      <c r="D72" s="916"/>
      <c r="E72" s="916"/>
      <c r="F72" s="916"/>
      <c r="G72" s="916"/>
      <c r="H72" s="916"/>
      <c r="I72" s="917"/>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3"/>
      <c r="Q72" s="1004"/>
      <c r="R72" s="468" t="str">
        <f>IFERROR(IF(OR('別紙様式3-2（４・５月）'!R74="",'別紙様式3-2（４・５月）'!Z74="ベア加算"),"",P72*VLOOKUP(N72,【参考】数式用!$AD$2:$AH$27,MATCH(O72,【参考】数式用!$K$4:$N$4,0)+1,0)),"")</f>
        <v/>
      </c>
      <c r="S72" s="120"/>
      <c r="T72" s="1005"/>
      <c r="U72" s="1006"/>
      <c r="V72" s="481" t="str">
        <f>IFERROR(IF(AND('別紙様式3-2（４・５月）'!O74="", O72&lt;&gt;""),P72, P72*VLOOKUP(AF72,【参考】数式用4!$DC$3:$DZ$106,MATCH(N72,【参考】数式用4!$DC$2:$DZ$2,0))),"")</f>
        <v/>
      </c>
      <c r="W72" s="476"/>
      <c r="X72" s="471"/>
      <c r="Y72" s="1067" t="str">
        <f>IFERROR(
     IF(OR('別紙様式3-2（４・５月）'!R74="",'別紙様式3-2（４・５月）'!Z74="ベア加算"),"",
                                            X72*VLOOKUP(N72,【参考】数式用!$AD$2:$AH$27,MATCH(W72,【参考】数式用!$K$4:$N$4,0)+1,0)
      ),"")</f>
        <v/>
      </c>
      <c r="Z72" s="1067"/>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 customHeight="1">
      <c r="A73" s="439">
        <v>60</v>
      </c>
      <c r="B73" s="915" t="str">
        <f>IF(基本情報入力シート!C112="","",基本情報入力シート!C112)</f>
        <v/>
      </c>
      <c r="C73" s="916"/>
      <c r="D73" s="916"/>
      <c r="E73" s="916"/>
      <c r="F73" s="916"/>
      <c r="G73" s="916"/>
      <c r="H73" s="916"/>
      <c r="I73" s="917"/>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3"/>
      <c r="Q73" s="1004"/>
      <c r="R73" s="468" t="str">
        <f>IFERROR(IF(OR('別紙様式3-2（４・５月）'!R75="",'別紙様式3-2（４・５月）'!Z75="ベア加算"),"",P73*VLOOKUP(N73,【参考】数式用!$AD$2:$AH$27,MATCH(O73,【参考】数式用!$K$4:$N$4,0)+1,0)),"")</f>
        <v/>
      </c>
      <c r="S73" s="120"/>
      <c r="T73" s="1005"/>
      <c r="U73" s="1006"/>
      <c r="V73" s="481" t="str">
        <f>IFERROR(IF(AND('別紙様式3-2（４・５月）'!O75="", O73&lt;&gt;""),P73, P73*VLOOKUP(AF73,【参考】数式用4!$DC$3:$DZ$106,MATCH(N73,【参考】数式用4!$DC$2:$DZ$2,0))),"")</f>
        <v/>
      </c>
      <c r="W73" s="476"/>
      <c r="X73" s="471"/>
      <c r="Y73" s="1067" t="str">
        <f>IFERROR(
     IF(OR('別紙様式3-2（４・５月）'!R75="",'別紙様式3-2（４・５月）'!Z75="ベア加算"),"",
                                            X73*VLOOKUP(N73,【参考】数式用!$AD$2:$AH$27,MATCH(W73,【参考】数式用!$K$4:$N$4,0)+1,0)
      ),"")</f>
        <v/>
      </c>
      <c r="Z73" s="1067"/>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 customHeight="1">
      <c r="A74" s="439">
        <v>61</v>
      </c>
      <c r="B74" s="915" t="str">
        <f>IF(基本情報入力シート!C113="","",基本情報入力シート!C113)</f>
        <v/>
      </c>
      <c r="C74" s="916"/>
      <c r="D74" s="916"/>
      <c r="E74" s="916"/>
      <c r="F74" s="916"/>
      <c r="G74" s="916"/>
      <c r="H74" s="916"/>
      <c r="I74" s="917"/>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3"/>
      <c r="Q74" s="1004"/>
      <c r="R74" s="468" t="str">
        <f>IFERROR(IF(OR('別紙様式3-2（４・５月）'!R76="",'別紙様式3-2（４・５月）'!Z76="ベア加算"),"",P74*VLOOKUP(N74,【参考】数式用!$AD$2:$AH$27,MATCH(O74,【参考】数式用!$K$4:$N$4,0)+1,0)),"")</f>
        <v/>
      </c>
      <c r="S74" s="120"/>
      <c r="T74" s="1005"/>
      <c r="U74" s="1006"/>
      <c r="V74" s="481" t="str">
        <f>IFERROR(IF(AND('別紙様式3-2（４・５月）'!O76="", O74&lt;&gt;""),P74, P74*VLOOKUP(AF74,【参考】数式用4!$DC$3:$DZ$106,MATCH(N74,【参考】数式用4!$DC$2:$DZ$2,0))),"")</f>
        <v/>
      </c>
      <c r="W74" s="476"/>
      <c r="X74" s="471"/>
      <c r="Y74" s="1067" t="str">
        <f>IFERROR(
     IF(OR('別紙様式3-2（４・５月）'!R76="",'別紙様式3-2（４・５月）'!Z76="ベア加算"),"",
                                            X74*VLOOKUP(N74,【参考】数式用!$AD$2:$AH$27,MATCH(W74,【参考】数式用!$K$4:$N$4,0)+1,0)
      ),"")</f>
        <v/>
      </c>
      <c r="Z74" s="1067"/>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 customHeight="1">
      <c r="A75" s="439">
        <v>62</v>
      </c>
      <c r="B75" s="915" t="str">
        <f>IF(基本情報入力シート!C114="","",基本情報入力シート!C114)</f>
        <v/>
      </c>
      <c r="C75" s="916"/>
      <c r="D75" s="916"/>
      <c r="E75" s="916"/>
      <c r="F75" s="916"/>
      <c r="G75" s="916"/>
      <c r="H75" s="916"/>
      <c r="I75" s="917"/>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3"/>
      <c r="Q75" s="1004"/>
      <c r="R75" s="468" t="str">
        <f>IFERROR(IF(OR('別紙様式3-2（４・５月）'!R77="",'別紙様式3-2（４・５月）'!Z77="ベア加算"),"",P75*VLOOKUP(N75,【参考】数式用!$AD$2:$AH$27,MATCH(O75,【参考】数式用!$K$4:$N$4,0)+1,0)),"")</f>
        <v/>
      </c>
      <c r="S75" s="120"/>
      <c r="T75" s="1005"/>
      <c r="U75" s="1006"/>
      <c r="V75" s="481" t="str">
        <f>IFERROR(IF(AND('別紙様式3-2（４・５月）'!O77="", O75&lt;&gt;""),P75, P75*VLOOKUP(AF75,【参考】数式用4!$DC$3:$DZ$106,MATCH(N75,【参考】数式用4!$DC$2:$DZ$2,0))),"")</f>
        <v/>
      </c>
      <c r="W75" s="476"/>
      <c r="X75" s="471"/>
      <c r="Y75" s="1067" t="str">
        <f>IFERROR(
     IF(OR('別紙様式3-2（４・５月）'!R77="",'別紙様式3-2（４・５月）'!Z77="ベア加算"),"",
                                            X75*VLOOKUP(N75,【参考】数式用!$AD$2:$AH$27,MATCH(W75,【参考】数式用!$K$4:$N$4,0)+1,0)
      ),"")</f>
        <v/>
      </c>
      <c r="Z75" s="1067"/>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 customHeight="1">
      <c r="A76" s="439">
        <v>63</v>
      </c>
      <c r="B76" s="915" t="str">
        <f>IF(基本情報入力シート!C115="","",基本情報入力シート!C115)</f>
        <v/>
      </c>
      <c r="C76" s="916"/>
      <c r="D76" s="916"/>
      <c r="E76" s="916"/>
      <c r="F76" s="916"/>
      <c r="G76" s="916"/>
      <c r="H76" s="916"/>
      <c r="I76" s="917"/>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3"/>
      <c r="Q76" s="1004"/>
      <c r="R76" s="468" t="str">
        <f>IFERROR(IF(OR('別紙様式3-2（４・５月）'!R78="",'別紙様式3-2（４・５月）'!Z78="ベア加算"),"",P76*VLOOKUP(N76,【参考】数式用!$AD$2:$AH$27,MATCH(O76,【参考】数式用!$K$4:$N$4,0)+1,0)),"")</f>
        <v/>
      </c>
      <c r="S76" s="120"/>
      <c r="T76" s="1005"/>
      <c r="U76" s="1006"/>
      <c r="V76" s="481" t="str">
        <f>IFERROR(IF(AND('別紙様式3-2（４・５月）'!O78="", O76&lt;&gt;""),P76, P76*VLOOKUP(AF76,【参考】数式用4!$DC$3:$DZ$106,MATCH(N76,【参考】数式用4!$DC$2:$DZ$2,0))),"")</f>
        <v/>
      </c>
      <c r="W76" s="476"/>
      <c r="X76" s="471"/>
      <c r="Y76" s="1067" t="str">
        <f>IFERROR(
     IF(OR('別紙様式3-2（４・５月）'!R78="",'別紙様式3-2（４・５月）'!Z78="ベア加算"),"",
                                            X76*VLOOKUP(N76,【参考】数式用!$AD$2:$AH$27,MATCH(W76,【参考】数式用!$K$4:$N$4,0)+1,0)
      ),"")</f>
        <v/>
      </c>
      <c r="Z76" s="1067"/>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 customHeight="1">
      <c r="A77" s="439">
        <v>64</v>
      </c>
      <c r="B77" s="915" t="str">
        <f>IF(基本情報入力シート!C116="","",基本情報入力シート!C116)</f>
        <v/>
      </c>
      <c r="C77" s="916"/>
      <c r="D77" s="916"/>
      <c r="E77" s="916"/>
      <c r="F77" s="916"/>
      <c r="G77" s="916"/>
      <c r="H77" s="916"/>
      <c r="I77" s="917"/>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3"/>
      <c r="Q77" s="1004"/>
      <c r="R77" s="468" t="str">
        <f>IFERROR(IF(OR('別紙様式3-2（４・５月）'!R79="",'別紙様式3-2（４・５月）'!Z79="ベア加算"),"",P77*VLOOKUP(N77,【参考】数式用!$AD$2:$AH$27,MATCH(O77,【参考】数式用!$K$4:$N$4,0)+1,0)),"")</f>
        <v/>
      </c>
      <c r="S77" s="120"/>
      <c r="T77" s="1005"/>
      <c r="U77" s="1006"/>
      <c r="V77" s="481" t="str">
        <f>IFERROR(IF(AND('別紙様式3-2（４・５月）'!O79="", O77&lt;&gt;""),P77, P77*VLOOKUP(AF77,【参考】数式用4!$DC$3:$DZ$106,MATCH(N77,【参考】数式用4!$DC$2:$DZ$2,0))),"")</f>
        <v/>
      </c>
      <c r="W77" s="476"/>
      <c r="X77" s="471"/>
      <c r="Y77" s="1067" t="str">
        <f>IFERROR(
     IF(OR('別紙様式3-2（４・５月）'!R79="",'別紙様式3-2（４・５月）'!Z79="ベア加算"),"",
                                            X77*VLOOKUP(N77,【参考】数式用!$AD$2:$AH$27,MATCH(W77,【参考】数式用!$K$4:$N$4,0)+1,0)
      ),"")</f>
        <v/>
      </c>
      <c r="Z77" s="1067"/>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 customHeight="1">
      <c r="A78" s="439">
        <v>65</v>
      </c>
      <c r="B78" s="915" t="str">
        <f>IF(基本情報入力シート!C117="","",基本情報入力シート!C117)</f>
        <v/>
      </c>
      <c r="C78" s="916"/>
      <c r="D78" s="916"/>
      <c r="E78" s="916"/>
      <c r="F78" s="916"/>
      <c r="G78" s="916"/>
      <c r="H78" s="916"/>
      <c r="I78" s="917"/>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3"/>
      <c r="Q78" s="1004"/>
      <c r="R78" s="468" t="str">
        <f>IFERROR(IF(OR('別紙様式3-2（４・５月）'!R80="",'別紙様式3-2（４・５月）'!Z80="ベア加算"),"",P78*VLOOKUP(N78,【参考】数式用!$AD$2:$AH$27,MATCH(O78,【参考】数式用!$K$4:$N$4,0)+1,0)),"")</f>
        <v/>
      </c>
      <c r="S78" s="120"/>
      <c r="T78" s="1005"/>
      <c r="U78" s="1006"/>
      <c r="V78" s="481" t="str">
        <f>IFERROR(IF(AND('別紙様式3-2（４・５月）'!O80="", O78&lt;&gt;""),P78, P78*VLOOKUP(AF78,【参考】数式用4!$DC$3:$DZ$106,MATCH(N78,【参考】数式用4!$DC$2:$DZ$2,0))),"")</f>
        <v/>
      </c>
      <c r="W78" s="476"/>
      <c r="X78" s="471"/>
      <c r="Y78" s="1067" t="str">
        <f>IFERROR(
     IF(OR('別紙様式3-2（４・５月）'!R80="",'別紙様式3-2（４・５月）'!Z80="ベア加算"),"",
                                            X78*VLOOKUP(N78,【参考】数式用!$AD$2:$AH$27,MATCH(W78,【参考】数式用!$K$4:$N$4,0)+1,0)
      ),"")</f>
        <v/>
      </c>
      <c r="Z78" s="1067"/>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 customHeight="1">
      <c r="A79" s="439">
        <v>66</v>
      </c>
      <c r="B79" s="915" t="str">
        <f>IF(基本情報入力シート!C118="","",基本情報入力シート!C118)</f>
        <v/>
      </c>
      <c r="C79" s="916"/>
      <c r="D79" s="916"/>
      <c r="E79" s="916"/>
      <c r="F79" s="916"/>
      <c r="G79" s="916"/>
      <c r="H79" s="916"/>
      <c r="I79" s="917"/>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3"/>
      <c r="Q79" s="1004"/>
      <c r="R79" s="468" t="str">
        <f>IFERROR(IF(OR('別紙様式3-2（４・５月）'!R81="",'別紙様式3-2（４・５月）'!Z81="ベア加算"),"",P79*VLOOKUP(N79,【参考】数式用!$AD$2:$AH$27,MATCH(O79,【参考】数式用!$K$4:$N$4,0)+1,0)),"")</f>
        <v/>
      </c>
      <c r="S79" s="120"/>
      <c r="T79" s="1005"/>
      <c r="U79" s="1006"/>
      <c r="V79" s="481" t="str">
        <f>IFERROR(IF(AND('別紙様式3-2（４・５月）'!O81="", O79&lt;&gt;""),P79, P79*VLOOKUP(AF79,【参考】数式用4!$DC$3:$DZ$106,MATCH(N79,【参考】数式用4!$DC$2:$DZ$2,0))),"")</f>
        <v/>
      </c>
      <c r="W79" s="476"/>
      <c r="X79" s="471"/>
      <c r="Y79" s="1067" t="str">
        <f>IFERROR(
     IF(OR('別紙様式3-2（４・５月）'!R81="",'別紙様式3-2（４・５月）'!Z81="ベア加算"),"",
                                            X79*VLOOKUP(N79,【参考】数式用!$AD$2:$AH$27,MATCH(W79,【参考】数式用!$K$4:$N$4,0)+1,0)
      ),"")</f>
        <v/>
      </c>
      <c r="Z79" s="1067"/>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 customHeight="1">
      <c r="A80" s="439">
        <v>67</v>
      </c>
      <c r="B80" s="915" t="str">
        <f>IF(基本情報入力シート!C119="","",基本情報入力シート!C119)</f>
        <v/>
      </c>
      <c r="C80" s="916"/>
      <c r="D80" s="916"/>
      <c r="E80" s="916"/>
      <c r="F80" s="916"/>
      <c r="G80" s="916"/>
      <c r="H80" s="916"/>
      <c r="I80" s="917"/>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3"/>
      <c r="Q80" s="1004"/>
      <c r="R80" s="468" t="str">
        <f>IFERROR(IF(OR('別紙様式3-2（４・５月）'!R82="",'別紙様式3-2（４・５月）'!Z82="ベア加算"),"",P80*VLOOKUP(N80,【参考】数式用!$AD$2:$AH$27,MATCH(O80,【参考】数式用!$K$4:$N$4,0)+1,0)),"")</f>
        <v/>
      </c>
      <c r="S80" s="120"/>
      <c r="T80" s="1005"/>
      <c r="U80" s="1006"/>
      <c r="V80" s="481" t="str">
        <f>IFERROR(IF(AND('別紙様式3-2（４・５月）'!O82="", O80&lt;&gt;""),P80, P80*VLOOKUP(AF80,【参考】数式用4!$DC$3:$DZ$106,MATCH(N80,【参考】数式用4!$DC$2:$DZ$2,0))),"")</f>
        <v/>
      </c>
      <c r="W80" s="476"/>
      <c r="X80" s="471"/>
      <c r="Y80" s="1067" t="str">
        <f>IFERROR(
     IF(OR('別紙様式3-2（４・５月）'!R82="",'別紙様式3-2（４・５月）'!Z82="ベア加算"),"",
                                            X80*VLOOKUP(N80,【参考】数式用!$AD$2:$AH$27,MATCH(W80,【参考】数式用!$K$4:$N$4,0)+1,0)
      ),"")</f>
        <v/>
      </c>
      <c r="Z80" s="1067"/>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 customHeight="1">
      <c r="A81" s="439">
        <v>68</v>
      </c>
      <c r="B81" s="915" t="str">
        <f>IF(基本情報入力シート!C120="","",基本情報入力シート!C120)</f>
        <v/>
      </c>
      <c r="C81" s="916"/>
      <c r="D81" s="916"/>
      <c r="E81" s="916"/>
      <c r="F81" s="916"/>
      <c r="G81" s="916"/>
      <c r="H81" s="916"/>
      <c r="I81" s="917"/>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3"/>
      <c r="Q81" s="1004"/>
      <c r="R81" s="468" t="str">
        <f>IFERROR(IF(OR('別紙様式3-2（４・５月）'!R83="",'別紙様式3-2（４・５月）'!Z83="ベア加算"),"",P81*VLOOKUP(N81,【参考】数式用!$AD$2:$AH$27,MATCH(O81,【参考】数式用!$K$4:$N$4,0)+1,0)),"")</f>
        <v/>
      </c>
      <c r="S81" s="120"/>
      <c r="T81" s="1005"/>
      <c r="U81" s="1006"/>
      <c r="V81" s="481" t="str">
        <f>IFERROR(IF(AND('別紙様式3-2（４・５月）'!O83="", O81&lt;&gt;""),P81, P81*VLOOKUP(AF81,【参考】数式用4!$DC$3:$DZ$106,MATCH(N81,【参考】数式用4!$DC$2:$DZ$2,0))),"")</f>
        <v/>
      </c>
      <c r="W81" s="476"/>
      <c r="X81" s="471"/>
      <c r="Y81" s="1067" t="str">
        <f>IFERROR(
     IF(OR('別紙様式3-2（４・５月）'!R83="",'別紙様式3-2（４・５月）'!Z83="ベア加算"),"",
                                            X81*VLOOKUP(N81,【参考】数式用!$AD$2:$AH$27,MATCH(W81,【参考】数式用!$K$4:$N$4,0)+1,0)
      ),"")</f>
        <v/>
      </c>
      <c r="Z81" s="1067"/>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 customHeight="1">
      <c r="A82" s="439">
        <v>69</v>
      </c>
      <c r="B82" s="915" t="str">
        <f>IF(基本情報入力シート!C121="","",基本情報入力シート!C121)</f>
        <v/>
      </c>
      <c r="C82" s="916"/>
      <c r="D82" s="916"/>
      <c r="E82" s="916"/>
      <c r="F82" s="916"/>
      <c r="G82" s="916"/>
      <c r="H82" s="916"/>
      <c r="I82" s="917"/>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3"/>
      <c r="Q82" s="1004"/>
      <c r="R82" s="468" t="str">
        <f>IFERROR(IF(OR('別紙様式3-2（４・５月）'!R84="",'別紙様式3-2（４・５月）'!Z84="ベア加算"),"",P82*VLOOKUP(N82,【参考】数式用!$AD$2:$AH$27,MATCH(O82,【参考】数式用!$K$4:$N$4,0)+1,0)),"")</f>
        <v/>
      </c>
      <c r="S82" s="120"/>
      <c r="T82" s="1005"/>
      <c r="U82" s="1006"/>
      <c r="V82" s="481" t="str">
        <f>IFERROR(IF(AND('別紙様式3-2（４・５月）'!O84="", O82&lt;&gt;""),P82, P82*VLOOKUP(AF82,【参考】数式用4!$DC$3:$DZ$106,MATCH(N82,【参考】数式用4!$DC$2:$DZ$2,0))),"")</f>
        <v/>
      </c>
      <c r="W82" s="476"/>
      <c r="X82" s="471"/>
      <c r="Y82" s="1067" t="str">
        <f>IFERROR(
     IF(OR('別紙様式3-2（４・５月）'!R84="",'別紙様式3-2（４・５月）'!Z84="ベア加算"),"",
                                            X82*VLOOKUP(N82,【参考】数式用!$AD$2:$AH$27,MATCH(W82,【参考】数式用!$K$4:$N$4,0)+1,0)
      ),"")</f>
        <v/>
      </c>
      <c r="Z82" s="1067"/>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 customHeight="1">
      <c r="A83" s="439">
        <v>70</v>
      </c>
      <c r="B83" s="915" t="str">
        <f>IF(基本情報入力シート!C122="","",基本情報入力シート!C122)</f>
        <v/>
      </c>
      <c r="C83" s="916"/>
      <c r="D83" s="916"/>
      <c r="E83" s="916"/>
      <c r="F83" s="916"/>
      <c r="G83" s="916"/>
      <c r="H83" s="916"/>
      <c r="I83" s="917"/>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3"/>
      <c r="Q83" s="1004"/>
      <c r="R83" s="468" t="str">
        <f>IFERROR(IF(OR('別紙様式3-2（４・５月）'!R85="",'別紙様式3-2（４・５月）'!Z85="ベア加算"),"",P83*VLOOKUP(N83,【参考】数式用!$AD$2:$AH$27,MATCH(O83,【参考】数式用!$K$4:$N$4,0)+1,0)),"")</f>
        <v/>
      </c>
      <c r="S83" s="120"/>
      <c r="T83" s="1005"/>
      <c r="U83" s="1006"/>
      <c r="V83" s="481" t="str">
        <f>IFERROR(IF(AND('別紙様式3-2（４・５月）'!O85="", O83&lt;&gt;""),P83, P83*VLOOKUP(AF83,【参考】数式用4!$DC$3:$DZ$106,MATCH(N83,【参考】数式用4!$DC$2:$DZ$2,0))),"")</f>
        <v/>
      </c>
      <c r="W83" s="476"/>
      <c r="X83" s="471"/>
      <c r="Y83" s="1067" t="str">
        <f>IFERROR(
     IF(OR('別紙様式3-2（４・５月）'!R85="",'別紙様式3-2（４・５月）'!Z85="ベア加算"),"",
                                            X83*VLOOKUP(N83,【参考】数式用!$AD$2:$AH$27,MATCH(W83,【参考】数式用!$K$4:$N$4,0)+1,0)
      ),"")</f>
        <v/>
      </c>
      <c r="Z83" s="1067"/>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 customHeight="1">
      <c r="A84" s="439">
        <v>71</v>
      </c>
      <c r="B84" s="915" t="str">
        <f>IF(基本情報入力シート!C123="","",基本情報入力シート!C123)</f>
        <v/>
      </c>
      <c r="C84" s="916"/>
      <c r="D84" s="916"/>
      <c r="E84" s="916"/>
      <c r="F84" s="916"/>
      <c r="G84" s="916"/>
      <c r="H84" s="916"/>
      <c r="I84" s="917"/>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3"/>
      <c r="Q84" s="1004"/>
      <c r="R84" s="468" t="str">
        <f>IFERROR(IF(OR('別紙様式3-2（４・５月）'!R86="",'別紙様式3-2（４・５月）'!Z86="ベア加算"),"",P84*VLOOKUP(N84,【参考】数式用!$AD$2:$AH$27,MATCH(O84,【参考】数式用!$K$4:$N$4,0)+1,0)),"")</f>
        <v/>
      </c>
      <c r="S84" s="120"/>
      <c r="T84" s="1005"/>
      <c r="U84" s="1006"/>
      <c r="V84" s="481" t="str">
        <f>IFERROR(IF(AND('別紙様式3-2（４・５月）'!O86="", O84&lt;&gt;""),P84, P84*VLOOKUP(AF84,【参考】数式用4!$DC$3:$DZ$106,MATCH(N84,【参考】数式用4!$DC$2:$DZ$2,0))),"")</f>
        <v/>
      </c>
      <c r="W84" s="476"/>
      <c r="X84" s="471"/>
      <c r="Y84" s="1067" t="str">
        <f>IFERROR(
     IF(OR('別紙様式3-2（４・５月）'!R86="",'別紙様式3-2（４・５月）'!Z86="ベア加算"),"",
                                            X84*VLOOKUP(N84,【参考】数式用!$AD$2:$AH$27,MATCH(W84,【参考】数式用!$K$4:$N$4,0)+1,0)
      ),"")</f>
        <v/>
      </c>
      <c r="Z84" s="1067"/>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 customHeight="1">
      <c r="A85" s="439">
        <v>72</v>
      </c>
      <c r="B85" s="915" t="str">
        <f>IF(基本情報入力シート!C124="","",基本情報入力シート!C124)</f>
        <v/>
      </c>
      <c r="C85" s="916"/>
      <c r="D85" s="916"/>
      <c r="E85" s="916"/>
      <c r="F85" s="916"/>
      <c r="G85" s="916"/>
      <c r="H85" s="916"/>
      <c r="I85" s="917"/>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3"/>
      <c r="Q85" s="1004"/>
      <c r="R85" s="468" t="str">
        <f>IFERROR(IF(OR('別紙様式3-2（４・５月）'!R87="",'別紙様式3-2（４・５月）'!Z87="ベア加算"),"",P85*VLOOKUP(N85,【参考】数式用!$AD$2:$AH$27,MATCH(O85,【参考】数式用!$K$4:$N$4,0)+1,0)),"")</f>
        <v/>
      </c>
      <c r="S85" s="120"/>
      <c r="T85" s="1005"/>
      <c r="U85" s="1006"/>
      <c r="V85" s="481" t="str">
        <f>IFERROR(IF(AND('別紙様式3-2（４・５月）'!O87="", O85&lt;&gt;""),P85, P85*VLOOKUP(AF85,【参考】数式用4!$DC$3:$DZ$106,MATCH(N85,【参考】数式用4!$DC$2:$DZ$2,0))),"")</f>
        <v/>
      </c>
      <c r="W85" s="476"/>
      <c r="X85" s="471"/>
      <c r="Y85" s="1067" t="str">
        <f>IFERROR(
     IF(OR('別紙様式3-2（４・５月）'!R87="",'別紙様式3-2（４・５月）'!Z87="ベア加算"),"",
                                            X85*VLOOKUP(N85,【参考】数式用!$AD$2:$AH$27,MATCH(W85,【参考】数式用!$K$4:$N$4,0)+1,0)
      ),"")</f>
        <v/>
      </c>
      <c r="Z85" s="1067"/>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 customHeight="1">
      <c r="A86" s="439">
        <v>73</v>
      </c>
      <c r="B86" s="915" t="str">
        <f>IF(基本情報入力シート!C125="","",基本情報入力シート!C125)</f>
        <v/>
      </c>
      <c r="C86" s="916"/>
      <c r="D86" s="916"/>
      <c r="E86" s="916"/>
      <c r="F86" s="916"/>
      <c r="G86" s="916"/>
      <c r="H86" s="916"/>
      <c r="I86" s="917"/>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3"/>
      <c r="Q86" s="1004"/>
      <c r="R86" s="468" t="str">
        <f>IFERROR(IF(OR('別紙様式3-2（４・５月）'!R88="",'別紙様式3-2（４・５月）'!Z88="ベア加算"),"",P86*VLOOKUP(N86,【参考】数式用!$AD$2:$AH$27,MATCH(O86,【参考】数式用!$K$4:$N$4,0)+1,0)),"")</f>
        <v/>
      </c>
      <c r="S86" s="120"/>
      <c r="T86" s="1005"/>
      <c r="U86" s="1006"/>
      <c r="V86" s="481" t="str">
        <f>IFERROR(IF(AND('別紙様式3-2（４・５月）'!O88="", O86&lt;&gt;""),P86, P86*VLOOKUP(AF86,【参考】数式用4!$DC$3:$DZ$106,MATCH(N86,【参考】数式用4!$DC$2:$DZ$2,0))),"")</f>
        <v/>
      </c>
      <c r="W86" s="476"/>
      <c r="X86" s="471"/>
      <c r="Y86" s="1067" t="str">
        <f>IFERROR(
     IF(OR('別紙様式3-2（４・５月）'!R88="",'別紙様式3-2（４・５月）'!Z88="ベア加算"),"",
                                            X86*VLOOKUP(N86,【参考】数式用!$AD$2:$AH$27,MATCH(W86,【参考】数式用!$K$4:$N$4,0)+1,0)
      ),"")</f>
        <v/>
      </c>
      <c r="Z86" s="1067"/>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 customHeight="1">
      <c r="A87" s="439">
        <v>74</v>
      </c>
      <c r="B87" s="915" t="str">
        <f>IF(基本情報入力シート!C126="","",基本情報入力シート!C126)</f>
        <v/>
      </c>
      <c r="C87" s="916"/>
      <c r="D87" s="916"/>
      <c r="E87" s="916"/>
      <c r="F87" s="916"/>
      <c r="G87" s="916"/>
      <c r="H87" s="916"/>
      <c r="I87" s="917"/>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3"/>
      <c r="Q87" s="1004"/>
      <c r="R87" s="468" t="str">
        <f>IFERROR(IF(OR('別紙様式3-2（４・５月）'!R89="",'別紙様式3-2（４・５月）'!Z89="ベア加算"),"",P87*VLOOKUP(N87,【参考】数式用!$AD$2:$AH$27,MATCH(O87,【参考】数式用!$K$4:$N$4,0)+1,0)),"")</f>
        <v/>
      </c>
      <c r="S87" s="120"/>
      <c r="T87" s="1005"/>
      <c r="U87" s="1006"/>
      <c r="V87" s="481" t="str">
        <f>IFERROR(IF(AND('別紙様式3-2（４・５月）'!O89="", O87&lt;&gt;""),P87, P87*VLOOKUP(AF87,【参考】数式用4!$DC$3:$DZ$106,MATCH(N87,【参考】数式用4!$DC$2:$DZ$2,0))),"")</f>
        <v/>
      </c>
      <c r="W87" s="476"/>
      <c r="X87" s="471"/>
      <c r="Y87" s="1067" t="str">
        <f>IFERROR(
     IF(OR('別紙様式3-2（４・５月）'!R89="",'別紙様式3-2（４・５月）'!Z89="ベア加算"),"",
                                            X87*VLOOKUP(N87,【参考】数式用!$AD$2:$AH$27,MATCH(W87,【参考】数式用!$K$4:$N$4,0)+1,0)
      ),"")</f>
        <v/>
      </c>
      <c r="Z87" s="1067"/>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 customHeight="1">
      <c r="A88" s="439">
        <v>75</v>
      </c>
      <c r="B88" s="915" t="str">
        <f>IF(基本情報入力シート!C127="","",基本情報入力シート!C127)</f>
        <v/>
      </c>
      <c r="C88" s="916"/>
      <c r="D88" s="916"/>
      <c r="E88" s="916"/>
      <c r="F88" s="916"/>
      <c r="G88" s="916"/>
      <c r="H88" s="916"/>
      <c r="I88" s="917"/>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3"/>
      <c r="Q88" s="1004"/>
      <c r="R88" s="468" t="str">
        <f>IFERROR(IF(OR('別紙様式3-2（４・５月）'!R90="",'別紙様式3-2（４・５月）'!Z90="ベア加算"),"",P88*VLOOKUP(N88,【参考】数式用!$AD$2:$AH$27,MATCH(O88,【参考】数式用!$K$4:$N$4,0)+1,0)),"")</f>
        <v/>
      </c>
      <c r="S88" s="120"/>
      <c r="T88" s="1005"/>
      <c r="U88" s="1006"/>
      <c r="V88" s="481" t="str">
        <f>IFERROR(IF(AND('別紙様式3-2（４・５月）'!O90="", O88&lt;&gt;""),P88, P88*VLOOKUP(AF88,【参考】数式用4!$DC$3:$DZ$106,MATCH(N88,【参考】数式用4!$DC$2:$DZ$2,0))),"")</f>
        <v/>
      </c>
      <c r="W88" s="476"/>
      <c r="X88" s="471"/>
      <c r="Y88" s="1067" t="str">
        <f>IFERROR(
     IF(OR('別紙様式3-2（４・５月）'!R90="",'別紙様式3-2（４・５月）'!Z90="ベア加算"),"",
                                            X88*VLOOKUP(N88,【参考】数式用!$AD$2:$AH$27,MATCH(W88,【参考】数式用!$K$4:$N$4,0)+1,0)
      ),"")</f>
        <v/>
      </c>
      <c r="Z88" s="1067"/>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 customHeight="1">
      <c r="A89" s="439">
        <v>76</v>
      </c>
      <c r="B89" s="915" t="str">
        <f>IF(基本情報入力シート!C128="","",基本情報入力シート!C128)</f>
        <v/>
      </c>
      <c r="C89" s="916"/>
      <c r="D89" s="916"/>
      <c r="E89" s="916"/>
      <c r="F89" s="916"/>
      <c r="G89" s="916"/>
      <c r="H89" s="916"/>
      <c r="I89" s="917"/>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3"/>
      <c r="Q89" s="1004"/>
      <c r="R89" s="468" t="str">
        <f>IFERROR(IF(OR('別紙様式3-2（４・５月）'!R91="",'別紙様式3-2（４・５月）'!Z91="ベア加算"),"",P89*VLOOKUP(N89,【参考】数式用!$AD$2:$AH$27,MATCH(O89,【参考】数式用!$K$4:$N$4,0)+1,0)),"")</f>
        <v/>
      </c>
      <c r="S89" s="120"/>
      <c r="T89" s="1005"/>
      <c r="U89" s="1006"/>
      <c r="V89" s="481" t="str">
        <f>IFERROR(IF(AND('別紙様式3-2（４・５月）'!O91="", O89&lt;&gt;""),P89, P89*VLOOKUP(AF89,【参考】数式用4!$DC$3:$DZ$106,MATCH(N89,【参考】数式用4!$DC$2:$DZ$2,0))),"")</f>
        <v/>
      </c>
      <c r="W89" s="476"/>
      <c r="X89" s="471"/>
      <c r="Y89" s="1067" t="str">
        <f>IFERROR(
     IF(OR('別紙様式3-2（４・５月）'!R91="",'別紙様式3-2（４・５月）'!Z91="ベア加算"),"",
                                            X89*VLOOKUP(N89,【参考】数式用!$AD$2:$AH$27,MATCH(W89,【参考】数式用!$K$4:$N$4,0)+1,0)
      ),"")</f>
        <v/>
      </c>
      <c r="Z89" s="1067"/>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 customHeight="1">
      <c r="A90" s="439">
        <v>77</v>
      </c>
      <c r="B90" s="915" t="str">
        <f>IF(基本情報入力シート!C129="","",基本情報入力シート!C129)</f>
        <v/>
      </c>
      <c r="C90" s="916"/>
      <c r="D90" s="916"/>
      <c r="E90" s="916"/>
      <c r="F90" s="916"/>
      <c r="G90" s="916"/>
      <c r="H90" s="916"/>
      <c r="I90" s="917"/>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3"/>
      <c r="Q90" s="1004"/>
      <c r="R90" s="468" t="str">
        <f>IFERROR(IF(OR('別紙様式3-2（４・５月）'!R92="",'別紙様式3-2（４・５月）'!Z92="ベア加算"),"",P90*VLOOKUP(N90,【参考】数式用!$AD$2:$AH$27,MATCH(O90,【参考】数式用!$K$4:$N$4,0)+1,0)),"")</f>
        <v/>
      </c>
      <c r="S90" s="120"/>
      <c r="T90" s="1005"/>
      <c r="U90" s="1006"/>
      <c r="V90" s="481" t="str">
        <f>IFERROR(IF(AND('別紙様式3-2（４・５月）'!O92="", O90&lt;&gt;""),P90, P90*VLOOKUP(AF90,【参考】数式用4!$DC$3:$DZ$106,MATCH(N90,【参考】数式用4!$DC$2:$DZ$2,0))),"")</f>
        <v/>
      </c>
      <c r="W90" s="476"/>
      <c r="X90" s="471"/>
      <c r="Y90" s="1067" t="str">
        <f>IFERROR(
     IF(OR('別紙様式3-2（４・５月）'!R92="",'別紙様式3-2（４・５月）'!Z92="ベア加算"),"",
                                            X90*VLOOKUP(N90,【参考】数式用!$AD$2:$AH$27,MATCH(W90,【参考】数式用!$K$4:$N$4,0)+1,0)
      ),"")</f>
        <v/>
      </c>
      <c r="Z90" s="1067"/>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 customHeight="1">
      <c r="A91" s="439">
        <v>78</v>
      </c>
      <c r="B91" s="915" t="str">
        <f>IF(基本情報入力シート!C130="","",基本情報入力シート!C130)</f>
        <v/>
      </c>
      <c r="C91" s="916"/>
      <c r="D91" s="916"/>
      <c r="E91" s="916"/>
      <c r="F91" s="916"/>
      <c r="G91" s="916"/>
      <c r="H91" s="916"/>
      <c r="I91" s="917"/>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3"/>
      <c r="Q91" s="1004"/>
      <c r="R91" s="468" t="str">
        <f>IFERROR(IF(OR('別紙様式3-2（４・５月）'!R93="",'別紙様式3-2（４・５月）'!Z93="ベア加算"),"",P91*VLOOKUP(N91,【参考】数式用!$AD$2:$AH$27,MATCH(O91,【参考】数式用!$K$4:$N$4,0)+1,0)),"")</f>
        <v/>
      </c>
      <c r="S91" s="120"/>
      <c r="T91" s="1005"/>
      <c r="U91" s="1006"/>
      <c r="V91" s="481" t="str">
        <f>IFERROR(IF(AND('別紙様式3-2（４・５月）'!O93="", O91&lt;&gt;""),P91, P91*VLOOKUP(AF91,【参考】数式用4!$DC$3:$DZ$106,MATCH(N91,【参考】数式用4!$DC$2:$DZ$2,0))),"")</f>
        <v/>
      </c>
      <c r="W91" s="476"/>
      <c r="X91" s="471"/>
      <c r="Y91" s="1067" t="str">
        <f>IFERROR(
     IF(OR('別紙様式3-2（４・５月）'!R93="",'別紙様式3-2（４・５月）'!Z93="ベア加算"),"",
                                            X91*VLOOKUP(N91,【参考】数式用!$AD$2:$AH$27,MATCH(W91,【参考】数式用!$K$4:$N$4,0)+1,0)
      ),"")</f>
        <v/>
      </c>
      <c r="Z91" s="1067"/>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 customHeight="1">
      <c r="A92" s="439">
        <v>79</v>
      </c>
      <c r="B92" s="915" t="str">
        <f>IF(基本情報入力シート!C131="","",基本情報入力シート!C131)</f>
        <v/>
      </c>
      <c r="C92" s="916"/>
      <c r="D92" s="916"/>
      <c r="E92" s="916"/>
      <c r="F92" s="916"/>
      <c r="G92" s="916"/>
      <c r="H92" s="916"/>
      <c r="I92" s="917"/>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3"/>
      <c r="Q92" s="1004"/>
      <c r="R92" s="468" t="str">
        <f>IFERROR(IF(OR('別紙様式3-2（４・５月）'!R94="",'別紙様式3-2（４・５月）'!Z94="ベア加算"),"",P92*VLOOKUP(N92,【参考】数式用!$AD$2:$AH$27,MATCH(O92,【参考】数式用!$K$4:$N$4,0)+1,0)),"")</f>
        <v/>
      </c>
      <c r="S92" s="120"/>
      <c r="T92" s="1005"/>
      <c r="U92" s="1006"/>
      <c r="V92" s="481" t="str">
        <f>IFERROR(IF(AND('別紙様式3-2（４・５月）'!O94="", O92&lt;&gt;""),P92, P92*VLOOKUP(AF92,【参考】数式用4!$DC$3:$DZ$106,MATCH(N92,【参考】数式用4!$DC$2:$DZ$2,0))),"")</f>
        <v/>
      </c>
      <c r="W92" s="476"/>
      <c r="X92" s="471"/>
      <c r="Y92" s="1067" t="str">
        <f>IFERROR(
     IF(OR('別紙様式3-2（４・５月）'!R94="",'別紙様式3-2（４・５月）'!Z94="ベア加算"),"",
                                            X92*VLOOKUP(N92,【参考】数式用!$AD$2:$AH$27,MATCH(W92,【参考】数式用!$K$4:$N$4,0)+1,0)
      ),"")</f>
        <v/>
      </c>
      <c r="Z92" s="1067"/>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 customHeight="1">
      <c r="A93" s="439">
        <v>80</v>
      </c>
      <c r="B93" s="915" t="str">
        <f>IF(基本情報入力シート!C132="","",基本情報入力シート!C132)</f>
        <v/>
      </c>
      <c r="C93" s="916"/>
      <c r="D93" s="916"/>
      <c r="E93" s="916"/>
      <c r="F93" s="916"/>
      <c r="G93" s="916"/>
      <c r="H93" s="916"/>
      <c r="I93" s="917"/>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3"/>
      <c r="Q93" s="1004"/>
      <c r="R93" s="468" t="str">
        <f>IFERROR(IF(OR('別紙様式3-2（４・５月）'!R95="",'別紙様式3-2（４・５月）'!Z95="ベア加算"),"",P93*VLOOKUP(N93,【参考】数式用!$AD$2:$AH$27,MATCH(O93,【参考】数式用!$K$4:$N$4,0)+1,0)),"")</f>
        <v/>
      </c>
      <c r="S93" s="120"/>
      <c r="T93" s="1005"/>
      <c r="U93" s="1006"/>
      <c r="V93" s="481" t="str">
        <f>IFERROR(IF(AND('別紙様式3-2（４・５月）'!O95="", O93&lt;&gt;""),P93, P93*VLOOKUP(AF93,【参考】数式用4!$DC$3:$DZ$106,MATCH(N93,【参考】数式用4!$DC$2:$DZ$2,0))),"")</f>
        <v/>
      </c>
      <c r="W93" s="476"/>
      <c r="X93" s="471"/>
      <c r="Y93" s="1067" t="str">
        <f>IFERROR(
     IF(OR('別紙様式3-2（４・５月）'!R95="",'別紙様式3-2（４・５月）'!Z95="ベア加算"),"",
                                            X93*VLOOKUP(N93,【参考】数式用!$AD$2:$AH$27,MATCH(W93,【参考】数式用!$K$4:$N$4,0)+1,0)
      ),"")</f>
        <v/>
      </c>
      <c r="Z93" s="1067"/>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 customHeight="1">
      <c r="A94" s="439">
        <v>81</v>
      </c>
      <c r="B94" s="915" t="str">
        <f>IF(基本情報入力シート!C133="","",基本情報入力シート!C133)</f>
        <v/>
      </c>
      <c r="C94" s="916"/>
      <c r="D94" s="916"/>
      <c r="E94" s="916"/>
      <c r="F94" s="916"/>
      <c r="G94" s="916"/>
      <c r="H94" s="916"/>
      <c r="I94" s="917"/>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3"/>
      <c r="Q94" s="1004"/>
      <c r="R94" s="468" t="str">
        <f>IFERROR(IF(OR('別紙様式3-2（４・５月）'!R96="",'別紙様式3-2（４・５月）'!Z96="ベア加算"),"",P94*VLOOKUP(N94,【参考】数式用!$AD$2:$AH$27,MATCH(O94,【参考】数式用!$K$4:$N$4,0)+1,0)),"")</f>
        <v/>
      </c>
      <c r="S94" s="120"/>
      <c r="T94" s="1005"/>
      <c r="U94" s="1006"/>
      <c r="V94" s="481" t="str">
        <f>IFERROR(IF(AND('別紙様式3-2（４・５月）'!O96="", O94&lt;&gt;""),P94, P94*VLOOKUP(AF94,【参考】数式用4!$DC$3:$DZ$106,MATCH(N94,【参考】数式用4!$DC$2:$DZ$2,0))),"")</f>
        <v/>
      </c>
      <c r="W94" s="476"/>
      <c r="X94" s="471"/>
      <c r="Y94" s="1067" t="str">
        <f>IFERROR(
     IF(OR('別紙様式3-2（４・５月）'!R96="",'別紙様式3-2（４・５月）'!Z96="ベア加算"),"",
                                            X94*VLOOKUP(N94,【参考】数式用!$AD$2:$AH$27,MATCH(W94,【参考】数式用!$K$4:$N$4,0)+1,0)
      ),"")</f>
        <v/>
      </c>
      <c r="Z94" s="1067"/>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 customHeight="1">
      <c r="A95" s="439">
        <v>82</v>
      </c>
      <c r="B95" s="915" t="str">
        <f>IF(基本情報入力シート!C134="","",基本情報入力シート!C134)</f>
        <v/>
      </c>
      <c r="C95" s="916"/>
      <c r="D95" s="916"/>
      <c r="E95" s="916"/>
      <c r="F95" s="916"/>
      <c r="G95" s="916"/>
      <c r="H95" s="916"/>
      <c r="I95" s="917"/>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3"/>
      <c r="Q95" s="1004"/>
      <c r="R95" s="468" t="str">
        <f>IFERROR(IF(OR('別紙様式3-2（４・５月）'!R97="",'別紙様式3-2（４・５月）'!Z97="ベア加算"),"",P95*VLOOKUP(N95,【参考】数式用!$AD$2:$AH$27,MATCH(O95,【参考】数式用!$K$4:$N$4,0)+1,0)),"")</f>
        <v/>
      </c>
      <c r="S95" s="120"/>
      <c r="T95" s="1005"/>
      <c r="U95" s="1006"/>
      <c r="V95" s="481" t="str">
        <f>IFERROR(IF(AND('別紙様式3-2（４・５月）'!O97="", O95&lt;&gt;""),P95, P95*VLOOKUP(AF95,【参考】数式用4!$DC$3:$DZ$106,MATCH(N95,【参考】数式用4!$DC$2:$DZ$2,0))),"")</f>
        <v/>
      </c>
      <c r="W95" s="476"/>
      <c r="X95" s="471"/>
      <c r="Y95" s="1067" t="str">
        <f>IFERROR(
     IF(OR('別紙様式3-2（４・５月）'!R97="",'別紙様式3-2（４・５月）'!Z97="ベア加算"),"",
                                            X95*VLOOKUP(N95,【参考】数式用!$AD$2:$AH$27,MATCH(W95,【参考】数式用!$K$4:$N$4,0)+1,0)
      ),"")</f>
        <v/>
      </c>
      <c r="Z95" s="1067"/>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 customHeight="1">
      <c r="A96" s="439">
        <v>83</v>
      </c>
      <c r="B96" s="915" t="str">
        <f>IF(基本情報入力シート!C135="","",基本情報入力シート!C135)</f>
        <v/>
      </c>
      <c r="C96" s="916"/>
      <c r="D96" s="916"/>
      <c r="E96" s="916"/>
      <c r="F96" s="916"/>
      <c r="G96" s="916"/>
      <c r="H96" s="916"/>
      <c r="I96" s="917"/>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3"/>
      <c r="Q96" s="1004"/>
      <c r="R96" s="468" t="str">
        <f>IFERROR(IF(OR('別紙様式3-2（４・５月）'!R98="",'別紙様式3-2（４・５月）'!Z98="ベア加算"),"",P96*VLOOKUP(N96,【参考】数式用!$AD$2:$AH$27,MATCH(O96,【参考】数式用!$K$4:$N$4,0)+1,0)),"")</f>
        <v/>
      </c>
      <c r="S96" s="120"/>
      <c r="T96" s="1005"/>
      <c r="U96" s="1006"/>
      <c r="V96" s="481" t="str">
        <f>IFERROR(IF(AND('別紙様式3-2（４・５月）'!O98="", O96&lt;&gt;""),P96, P96*VLOOKUP(AF96,【参考】数式用4!$DC$3:$DZ$106,MATCH(N96,【参考】数式用4!$DC$2:$DZ$2,0))),"")</f>
        <v/>
      </c>
      <c r="W96" s="476"/>
      <c r="X96" s="471"/>
      <c r="Y96" s="1067" t="str">
        <f>IFERROR(
     IF(OR('別紙様式3-2（４・５月）'!R98="",'別紙様式3-2（４・５月）'!Z98="ベア加算"),"",
                                            X96*VLOOKUP(N96,【参考】数式用!$AD$2:$AH$27,MATCH(W96,【参考】数式用!$K$4:$N$4,0)+1,0)
      ),"")</f>
        <v/>
      </c>
      <c r="Z96" s="1067"/>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 customHeight="1">
      <c r="A97" s="439">
        <v>84</v>
      </c>
      <c r="B97" s="915" t="str">
        <f>IF(基本情報入力シート!C136="","",基本情報入力シート!C136)</f>
        <v/>
      </c>
      <c r="C97" s="916"/>
      <c r="D97" s="916"/>
      <c r="E97" s="916"/>
      <c r="F97" s="916"/>
      <c r="G97" s="916"/>
      <c r="H97" s="916"/>
      <c r="I97" s="917"/>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3"/>
      <c r="Q97" s="1004"/>
      <c r="R97" s="468" t="str">
        <f>IFERROR(IF(OR('別紙様式3-2（４・５月）'!R99="",'別紙様式3-2（４・５月）'!Z99="ベア加算"),"",P97*VLOOKUP(N97,【参考】数式用!$AD$2:$AH$27,MATCH(O97,【参考】数式用!$K$4:$N$4,0)+1,0)),"")</f>
        <v/>
      </c>
      <c r="S97" s="120"/>
      <c r="T97" s="1005"/>
      <c r="U97" s="1006"/>
      <c r="V97" s="481" t="str">
        <f>IFERROR(IF(AND('別紙様式3-2（４・５月）'!O99="", O97&lt;&gt;""),P97, P97*VLOOKUP(AF97,【参考】数式用4!$DC$3:$DZ$106,MATCH(N97,【参考】数式用4!$DC$2:$DZ$2,0))),"")</f>
        <v/>
      </c>
      <c r="W97" s="476"/>
      <c r="X97" s="471"/>
      <c r="Y97" s="1067" t="str">
        <f>IFERROR(
     IF(OR('別紙様式3-2（４・５月）'!R99="",'別紙様式3-2（４・５月）'!Z99="ベア加算"),"",
                                            X97*VLOOKUP(N97,【参考】数式用!$AD$2:$AH$27,MATCH(W97,【参考】数式用!$K$4:$N$4,0)+1,0)
      ),"")</f>
        <v/>
      </c>
      <c r="Z97" s="1067"/>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 customHeight="1">
      <c r="A98" s="439">
        <v>85</v>
      </c>
      <c r="B98" s="915" t="str">
        <f>IF(基本情報入力シート!C137="","",基本情報入力シート!C137)</f>
        <v/>
      </c>
      <c r="C98" s="916"/>
      <c r="D98" s="916"/>
      <c r="E98" s="916"/>
      <c r="F98" s="916"/>
      <c r="G98" s="916"/>
      <c r="H98" s="916"/>
      <c r="I98" s="917"/>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3"/>
      <c r="Q98" s="1004"/>
      <c r="R98" s="468" t="str">
        <f>IFERROR(IF(OR('別紙様式3-2（４・５月）'!R100="",'別紙様式3-2（４・５月）'!Z100="ベア加算"),"",P98*VLOOKUP(N98,【参考】数式用!$AD$2:$AH$27,MATCH(O98,【参考】数式用!$K$4:$N$4,0)+1,0)),"")</f>
        <v/>
      </c>
      <c r="S98" s="120"/>
      <c r="T98" s="1005"/>
      <c r="U98" s="1006"/>
      <c r="V98" s="481" t="str">
        <f>IFERROR(IF(AND('別紙様式3-2（４・５月）'!O100="", O98&lt;&gt;""),P98, P98*VLOOKUP(AF98,【参考】数式用4!$DC$3:$DZ$106,MATCH(N98,【参考】数式用4!$DC$2:$DZ$2,0))),"")</f>
        <v/>
      </c>
      <c r="W98" s="476"/>
      <c r="X98" s="471"/>
      <c r="Y98" s="1067" t="str">
        <f>IFERROR(
     IF(OR('別紙様式3-2（４・５月）'!R100="",'別紙様式3-2（４・５月）'!Z100="ベア加算"),"",
                                            X98*VLOOKUP(N98,【参考】数式用!$AD$2:$AH$27,MATCH(W98,【参考】数式用!$K$4:$N$4,0)+1,0)
      ),"")</f>
        <v/>
      </c>
      <c r="Z98" s="1067"/>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 customHeight="1">
      <c r="A99" s="439">
        <v>86</v>
      </c>
      <c r="B99" s="915" t="str">
        <f>IF(基本情報入力シート!C138="","",基本情報入力シート!C138)</f>
        <v/>
      </c>
      <c r="C99" s="916"/>
      <c r="D99" s="916"/>
      <c r="E99" s="916"/>
      <c r="F99" s="916"/>
      <c r="G99" s="916"/>
      <c r="H99" s="916"/>
      <c r="I99" s="917"/>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3"/>
      <c r="Q99" s="1004"/>
      <c r="R99" s="468" t="str">
        <f>IFERROR(IF(OR('別紙様式3-2（４・５月）'!R101="",'別紙様式3-2（４・５月）'!Z101="ベア加算"),"",P99*VLOOKUP(N99,【参考】数式用!$AD$2:$AH$27,MATCH(O99,【参考】数式用!$K$4:$N$4,0)+1,0)),"")</f>
        <v/>
      </c>
      <c r="S99" s="120"/>
      <c r="T99" s="1005"/>
      <c r="U99" s="1006"/>
      <c r="V99" s="481" t="str">
        <f>IFERROR(IF(AND('別紙様式3-2（４・５月）'!O101="", O99&lt;&gt;""),P99, P99*VLOOKUP(AF99,【参考】数式用4!$DC$3:$DZ$106,MATCH(N99,【参考】数式用4!$DC$2:$DZ$2,0))),"")</f>
        <v/>
      </c>
      <c r="W99" s="476"/>
      <c r="X99" s="471"/>
      <c r="Y99" s="1067" t="str">
        <f>IFERROR(
     IF(OR('別紙様式3-2（４・５月）'!R101="",'別紙様式3-2（４・５月）'!Z101="ベア加算"),"",
                                            X99*VLOOKUP(N99,【参考】数式用!$AD$2:$AH$27,MATCH(W99,【参考】数式用!$K$4:$N$4,0)+1,0)
      ),"")</f>
        <v/>
      </c>
      <c r="Z99" s="1067"/>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 customHeight="1">
      <c r="A100" s="439">
        <v>87</v>
      </c>
      <c r="B100" s="915" t="str">
        <f>IF(基本情報入力シート!C139="","",基本情報入力シート!C139)</f>
        <v/>
      </c>
      <c r="C100" s="916"/>
      <c r="D100" s="916"/>
      <c r="E100" s="916"/>
      <c r="F100" s="916"/>
      <c r="G100" s="916"/>
      <c r="H100" s="916"/>
      <c r="I100" s="917"/>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3"/>
      <c r="Q100" s="1004"/>
      <c r="R100" s="468" t="str">
        <f>IFERROR(IF(OR('別紙様式3-2（４・５月）'!R102="",'別紙様式3-2（４・５月）'!Z102="ベア加算"),"",P100*VLOOKUP(N100,【参考】数式用!$AD$2:$AH$27,MATCH(O100,【参考】数式用!$K$4:$N$4,0)+1,0)),"")</f>
        <v/>
      </c>
      <c r="S100" s="120"/>
      <c r="T100" s="1005"/>
      <c r="U100" s="1006"/>
      <c r="V100" s="481" t="str">
        <f>IFERROR(IF(AND('別紙様式3-2（４・５月）'!O102="", O100&lt;&gt;""),P100, P100*VLOOKUP(AF100,【参考】数式用4!$DC$3:$DZ$106,MATCH(N100,【参考】数式用4!$DC$2:$DZ$2,0))),"")</f>
        <v/>
      </c>
      <c r="W100" s="476"/>
      <c r="X100" s="471"/>
      <c r="Y100" s="1067" t="str">
        <f>IFERROR(
     IF(OR('別紙様式3-2（４・５月）'!R102="",'別紙様式3-2（４・５月）'!Z102="ベア加算"),"",
                                            X100*VLOOKUP(N100,【参考】数式用!$AD$2:$AH$27,MATCH(W100,【参考】数式用!$K$4:$N$4,0)+1,0)
      ),"")</f>
        <v/>
      </c>
      <c r="Z100" s="1067"/>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 customHeight="1">
      <c r="A101" s="439">
        <v>88</v>
      </c>
      <c r="B101" s="915" t="str">
        <f>IF(基本情報入力シート!C140="","",基本情報入力シート!C140)</f>
        <v/>
      </c>
      <c r="C101" s="916"/>
      <c r="D101" s="916"/>
      <c r="E101" s="916"/>
      <c r="F101" s="916"/>
      <c r="G101" s="916"/>
      <c r="H101" s="916"/>
      <c r="I101" s="917"/>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3"/>
      <c r="Q101" s="1004"/>
      <c r="R101" s="468" t="str">
        <f>IFERROR(IF(OR('別紙様式3-2（４・５月）'!R103="",'別紙様式3-2（４・５月）'!Z103="ベア加算"),"",P101*VLOOKUP(N101,【参考】数式用!$AD$2:$AH$27,MATCH(O101,【参考】数式用!$K$4:$N$4,0)+1,0)),"")</f>
        <v/>
      </c>
      <c r="S101" s="120"/>
      <c r="T101" s="1005"/>
      <c r="U101" s="1006"/>
      <c r="V101" s="481" t="str">
        <f>IFERROR(IF(AND('別紙様式3-2（４・５月）'!O103="", O101&lt;&gt;""),P101, P101*VLOOKUP(AF101,【参考】数式用4!$DC$3:$DZ$106,MATCH(N101,【参考】数式用4!$DC$2:$DZ$2,0))),"")</f>
        <v/>
      </c>
      <c r="W101" s="476"/>
      <c r="X101" s="471"/>
      <c r="Y101" s="1067" t="str">
        <f>IFERROR(
     IF(OR('別紙様式3-2（４・５月）'!R103="",'別紙様式3-2（４・５月）'!Z103="ベア加算"),"",
                                            X101*VLOOKUP(N101,【参考】数式用!$AD$2:$AH$27,MATCH(W101,【参考】数式用!$K$4:$N$4,0)+1,0)
      ),"")</f>
        <v/>
      </c>
      <c r="Z101" s="1067"/>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 customHeight="1">
      <c r="A102" s="439">
        <v>89</v>
      </c>
      <c r="B102" s="915" t="str">
        <f>IF(基本情報入力シート!C141="","",基本情報入力シート!C141)</f>
        <v/>
      </c>
      <c r="C102" s="916"/>
      <c r="D102" s="916"/>
      <c r="E102" s="916"/>
      <c r="F102" s="916"/>
      <c r="G102" s="916"/>
      <c r="H102" s="916"/>
      <c r="I102" s="917"/>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3"/>
      <c r="Q102" s="1004"/>
      <c r="R102" s="468" t="str">
        <f>IFERROR(IF(OR('別紙様式3-2（４・５月）'!R104="",'別紙様式3-2（４・５月）'!Z104="ベア加算"),"",P102*VLOOKUP(N102,【参考】数式用!$AD$2:$AH$27,MATCH(O102,【参考】数式用!$K$4:$N$4,0)+1,0)),"")</f>
        <v/>
      </c>
      <c r="S102" s="120"/>
      <c r="T102" s="1005"/>
      <c r="U102" s="1006"/>
      <c r="V102" s="481" t="str">
        <f>IFERROR(IF(AND('別紙様式3-2（４・５月）'!O104="", O102&lt;&gt;""),P102, P102*VLOOKUP(AF102,【参考】数式用4!$DC$3:$DZ$106,MATCH(N102,【参考】数式用4!$DC$2:$DZ$2,0))),"")</f>
        <v/>
      </c>
      <c r="W102" s="476"/>
      <c r="X102" s="471"/>
      <c r="Y102" s="1067" t="str">
        <f>IFERROR(
     IF(OR('別紙様式3-2（４・５月）'!R104="",'別紙様式3-2（４・５月）'!Z104="ベア加算"),"",
                                            X102*VLOOKUP(N102,【参考】数式用!$AD$2:$AH$27,MATCH(W102,【参考】数式用!$K$4:$N$4,0)+1,0)
      ),"")</f>
        <v/>
      </c>
      <c r="Z102" s="1067"/>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 customHeight="1">
      <c r="A103" s="439">
        <v>90</v>
      </c>
      <c r="B103" s="915" t="str">
        <f>IF(基本情報入力シート!C142="","",基本情報入力シート!C142)</f>
        <v/>
      </c>
      <c r="C103" s="916"/>
      <c r="D103" s="916"/>
      <c r="E103" s="916"/>
      <c r="F103" s="916"/>
      <c r="G103" s="916"/>
      <c r="H103" s="916"/>
      <c r="I103" s="917"/>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3"/>
      <c r="Q103" s="1004"/>
      <c r="R103" s="468" t="str">
        <f>IFERROR(IF(OR('別紙様式3-2（４・５月）'!R105="",'別紙様式3-2（４・５月）'!Z105="ベア加算"),"",P103*VLOOKUP(N103,【参考】数式用!$AD$2:$AH$27,MATCH(O103,【参考】数式用!$K$4:$N$4,0)+1,0)),"")</f>
        <v/>
      </c>
      <c r="S103" s="120"/>
      <c r="T103" s="1005"/>
      <c r="U103" s="1006"/>
      <c r="V103" s="481" t="str">
        <f>IFERROR(IF(AND('別紙様式3-2（４・５月）'!O105="", O103&lt;&gt;""),P103, P103*VLOOKUP(AF103,【参考】数式用4!$DC$3:$DZ$106,MATCH(N103,【参考】数式用4!$DC$2:$DZ$2,0))),"")</f>
        <v/>
      </c>
      <c r="W103" s="476"/>
      <c r="X103" s="471"/>
      <c r="Y103" s="1067" t="str">
        <f>IFERROR(
     IF(OR('別紙様式3-2（４・５月）'!R105="",'別紙様式3-2（４・５月）'!Z105="ベア加算"),"",
                                            X103*VLOOKUP(N103,【参考】数式用!$AD$2:$AH$27,MATCH(W103,【参考】数式用!$K$4:$N$4,0)+1,0)
      ),"")</f>
        <v/>
      </c>
      <c r="Z103" s="1067"/>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 customHeight="1">
      <c r="A104" s="439">
        <v>91</v>
      </c>
      <c r="B104" s="915" t="str">
        <f>IF(基本情報入力シート!C143="","",基本情報入力シート!C143)</f>
        <v/>
      </c>
      <c r="C104" s="916"/>
      <c r="D104" s="916"/>
      <c r="E104" s="916"/>
      <c r="F104" s="916"/>
      <c r="G104" s="916"/>
      <c r="H104" s="916"/>
      <c r="I104" s="917"/>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3"/>
      <c r="Q104" s="1004"/>
      <c r="R104" s="468" t="str">
        <f>IFERROR(IF(OR('別紙様式3-2（４・５月）'!R106="",'別紙様式3-2（４・５月）'!Z106="ベア加算"),"",P104*VLOOKUP(N104,【参考】数式用!$AD$2:$AH$27,MATCH(O104,【参考】数式用!$K$4:$N$4,0)+1,0)),"")</f>
        <v/>
      </c>
      <c r="S104" s="120"/>
      <c r="T104" s="1005"/>
      <c r="U104" s="1006"/>
      <c r="V104" s="481" t="str">
        <f>IFERROR(IF(AND('別紙様式3-2（４・５月）'!O106="", O104&lt;&gt;""),P104, P104*VLOOKUP(AF104,【参考】数式用4!$DC$3:$DZ$106,MATCH(N104,【参考】数式用4!$DC$2:$DZ$2,0))),"")</f>
        <v/>
      </c>
      <c r="W104" s="476"/>
      <c r="X104" s="471"/>
      <c r="Y104" s="1067" t="str">
        <f>IFERROR(
     IF(OR('別紙様式3-2（４・５月）'!R106="",'別紙様式3-2（４・５月）'!Z106="ベア加算"),"",
                                            X104*VLOOKUP(N104,【参考】数式用!$AD$2:$AH$27,MATCH(W104,【参考】数式用!$K$4:$N$4,0)+1,0)
      ),"")</f>
        <v/>
      </c>
      <c r="Z104" s="1067"/>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 customHeight="1">
      <c r="A105" s="439">
        <v>92</v>
      </c>
      <c r="B105" s="915" t="str">
        <f>IF(基本情報入力シート!C144="","",基本情報入力シート!C144)</f>
        <v/>
      </c>
      <c r="C105" s="916"/>
      <c r="D105" s="916"/>
      <c r="E105" s="916"/>
      <c r="F105" s="916"/>
      <c r="G105" s="916"/>
      <c r="H105" s="916"/>
      <c r="I105" s="917"/>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3"/>
      <c r="Q105" s="1004"/>
      <c r="R105" s="468" t="str">
        <f>IFERROR(IF(OR('別紙様式3-2（４・５月）'!R107="",'別紙様式3-2（４・５月）'!Z107="ベア加算"),"",P105*VLOOKUP(N105,【参考】数式用!$AD$2:$AH$27,MATCH(O105,【参考】数式用!$K$4:$N$4,0)+1,0)),"")</f>
        <v/>
      </c>
      <c r="S105" s="120"/>
      <c r="T105" s="1005"/>
      <c r="U105" s="1006"/>
      <c r="V105" s="481" t="str">
        <f>IFERROR(IF(AND('別紙様式3-2（４・５月）'!O107="", O105&lt;&gt;""),P105, P105*VLOOKUP(AF105,【参考】数式用4!$DC$3:$DZ$106,MATCH(N105,【参考】数式用4!$DC$2:$DZ$2,0))),"")</f>
        <v/>
      </c>
      <c r="W105" s="476"/>
      <c r="X105" s="471"/>
      <c r="Y105" s="1067" t="str">
        <f>IFERROR(
     IF(OR('別紙様式3-2（４・５月）'!R107="",'別紙様式3-2（４・５月）'!Z107="ベア加算"),"",
                                            X105*VLOOKUP(N105,【参考】数式用!$AD$2:$AH$27,MATCH(W105,【参考】数式用!$K$4:$N$4,0)+1,0)
      ),"")</f>
        <v/>
      </c>
      <c r="Z105" s="1067"/>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 customHeight="1">
      <c r="A106" s="439">
        <v>93</v>
      </c>
      <c r="B106" s="915" t="str">
        <f>IF(基本情報入力シート!C145="","",基本情報入力シート!C145)</f>
        <v/>
      </c>
      <c r="C106" s="916"/>
      <c r="D106" s="916"/>
      <c r="E106" s="916"/>
      <c r="F106" s="916"/>
      <c r="G106" s="916"/>
      <c r="H106" s="916"/>
      <c r="I106" s="917"/>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3"/>
      <c r="Q106" s="1004"/>
      <c r="R106" s="468" t="str">
        <f>IFERROR(IF(OR('別紙様式3-2（４・５月）'!R108="",'別紙様式3-2（４・５月）'!Z108="ベア加算"),"",P106*VLOOKUP(N106,【参考】数式用!$AD$2:$AH$27,MATCH(O106,【参考】数式用!$K$4:$N$4,0)+1,0)),"")</f>
        <v/>
      </c>
      <c r="S106" s="120"/>
      <c r="T106" s="1005"/>
      <c r="U106" s="1006"/>
      <c r="V106" s="481" t="str">
        <f>IFERROR(IF(AND('別紙様式3-2（４・５月）'!O108="", O106&lt;&gt;""),P106, P106*VLOOKUP(AF106,【参考】数式用4!$DC$3:$DZ$106,MATCH(N106,【参考】数式用4!$DC$2:$DZ$2,0))),"")</f>
        <v/>
      </c>
      <c r="W106" s="476"/>
      <c r="X106" s="471"/>
      <c r="Y106" s="1067" t="str">
        <f>IFERROR(
     IF(OR('別紙様式3-2（４・５月）'!R108="",'別紙様式3-2（４・５月）'!Z108="ベア加算"),"",
                                            X106*VLOOKUP(N106,【参考】数式用!$AD$2:$AH$27,MATCH(W106,【参考】数式用!$K$4:$N$4,0)+1,0)
      ),"")</f>
        <v/>
      </c>
      <c r="Z106" s="1067"/>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 customHeight="1">
      <c r="A107" s="439">
        <v>94</v>
      </c>
      <c r="B107" s="915" t="str">
        <f>IF(基本情報入力シート!C146="","",基本情報入力シート!C146)</f>
        <v/>
      </c>
      <c r="C107" s="916"/>
      <c r="D107" s="916"/>
      <c r="E107" s="916"/>
      <c r="F107" s="916"/>
      <c r="G107" s="916"/>
      <c r="H107" s="916"/>
      <c r="I107" s="917"/>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3"/>
      <c r="Q107" s="1004"/>
      <c r="R107" s="468" t="str">
        <f>IFERROR(IF(OR('別紙様式3-2（４・５月）'!R109="",'別紙様式3-2（４・５月）'!Z109="ベア加算"),"",P107*VLOOKUP(N107,【参考】数式用!$AD$2:$AH$27,MATCH(O107,【参考】数式用!$K$4:$N$4,0)+1,0)),"")</f>
        <v/>
      </c>
      <c r="S107" s="120"/>
      <c r="T107" s="1005"/>
      <c r="U107" s="1006"/>
      <c r="V107" s="481" t="str">
        <f>IFERROR(IF(AND('別紙様式3-2（４・５月）'!O109="", O107&lt;&gt;""),P107, P107*VLOOKUP(AF107,【参考】数式用4!$DC$3:$DZ$106,MATCH(N107,【参考】数式用4!$DC$2:$DZ$2,0))),"")</f>
        <v/>
      </c>
      <c r="W107" s="476"/>
      <c r="X107" s="471"/>
      <c r="Y107" s="1067" t="str">
        <f>IFERROR(
     IF(OR('別紙様式3-2（４・５月）'!R109="",'別紙様式3-2（４・５月）'!Z109="ベア加算"),"",
                                            X107*VLOOKUP(N107,【参考】数式用!$AD$2:$AH$27,MATCH(W107,【参考】数式用!$K$4:$N$4,0)+1,0)
      ),"")</f>
        <v/>
      </c>
      <c r="Z107" s="1067"/>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 customHeight="1">
      <c r="A108" s="439">
        <v>95</v>
      </c>
      <c r="B108" s="915" t="str">
        <f>IF(基本情報入力シート!C147="","",基本情報入力シート!C147)</f>
        <v/>
      </c>
      <c r="C108" s="916"/>
      <c r="D108" s="916"/>
      <c r="E108" s="916"/>
      <c r="F108" s="916"/>
      <c r="G108" s="916"/>
      <c r="H108" s="916"/>
      <c r="I108" s="917"/>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3"/>
      <c r="Q108" s="1004"/>
      <c r="R108" s="468" t="str">
        <f>IFERROR(IF(OR('別紙様式3-2（４・５月）'!R110="",'別紙様式3-2（４・５月）'!Z110="ベア加算"),"",P108*VLOOKUP(N108,【参考】数式用!$AD$2:$AH$27,MATCH(O108,【参考】数式用!$K$4:$N$4,0)+1,0)),"")</f>
        <v/>
      </c>
      <c r="S108" s="120"/>
      <c r="T108" s="1005"/>
      <c r="U108" s="1006"/>
      <c r="V108" s="481" t="str">
        <f>IFERROR(IF(AND('別紙様式3-2（４・５月）'!O110="", O108&lt;&gt;""),P108, P108*VLOOKUP(AF108,【参考】数式用4!$DC$3:$DZ$106,MATCH(N108,【参考】数式用4!$DC$2:$DZ$2,0))),"")</f>
        <v/>
      </c>
      <c r="W108" s="476"/>
      <c r="X108" s="471"/>
      <c r="Y108" s="1067" t="str">
        <f>IFERROR(
     IF(OR('別紙様式3-2（４・５月）'!R110="",'別紙様式3-2（４・５月）'!Z110="ベア加算"),"",
                                            X108*VLOOKUP(N108,【参考】数式用!$AD$2:$AH$27,MATCH(W108,【参考】数式用!$K$4:$N$4,0)+1,0)
      ),"")</f>
        <v/>
      </c>
      <c r="Z108" s="1067"/>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 customHeight="1">
      <c r="A109" s="439">
        <v>96</v>
      </c>
      <c r="B109" s="915" t="str">
        <f>IF(基本情報入力シート!C148="","",基本情報入力シート!C148)</f>
        <v/>
      </c>
      <c r="C109" s="916"/>
      <c r="D109" s="916"/>
      <c r="E109" s="916"/>
      <c r="F109" s="916"/>
      <c r="G109" s="916"/>
      <c r="H109" s="916"/>
      <c r="I109" s="917"/>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3"/>
      <c r="Q109" s="1004"/>
      <c r="R109" s="468" t="str">
        <f>IFERROR(IF(OR('別紙様式3-2（４・５月）'!R111="",'別紙様式3-2（４・５月）'!Z111="ベア加算"),"",P109*VLOOKUP(N109,【参考】数式用!$AD$2:$AH$27,MATCH(O109,【参考】数式用!$K$4:$N$4,0)+1,0)),"")</f>
        <v/>
      </c>
      <c r="S109" s="120"/>
      <c r="T109" s="1005"/>
      <c r="U109" s="1006"/>
      <c r="V109" s="481" t="str">
        <f>IFERROR(IF(AND('別紙様式3-2（４・５月）'!O111="", O109&lt;&gt;""),P109, P109*VLOOKUP(AF109,【参考】数式用4!$DC$3:$DZ$106,MATCH(N109,【参考】数式用4!$DC$2:$DZ$2,0))),"")</f>
        <v/>
      </c>
      <c r="W109" s="476"/>
      <c r="X109" s="471"/>
      <c r="Y109" s="1067" t="str">
        <f>IFERROR(
     IF(OR('別紙様式3-2（４・５月）'!R111="",'別紙様式3-2（４・５月）'!Z111="ベア加算"),"",
                                            X109*VLOOKUP(N109,【参考】数式用!$AD$2:$AH$27,MATCH(W109,【参考】数式用!$K$4:$N$4,0)+1,0)
      ),"")</f>
        <v/>
      </c>
      <c r="Z109" s="1067"/>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 customHeight="1">
      <c r="A110" s="439">
        <v>97</v>
      </c>
      <c r="B110" s="915" t="str">
        <f>IF(基本情報入力シート!C149="","",基本情報入力シート!C149)</f>
        <v/>
      </c>
      <c r="C110" s="916"/>
      <c r="D110" s="916"/>
      <c r="E110" s="916"/>
      <c r="F110" s="916"/>
      <c r="G110" s="916"/>
      <c r="H110" s="916"/>
      <c r="I110" s="917"/>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3"/>
      <c r="Q110" s="1004"/>
      <c r="R110" s="468" t="str">
        <f>IFERROR(IF(OR('別紙様式3-2（４・５月）'!R112="",'別紙様式3-2（４・５月）'!Z112="ベア加算"),"",P110*VLOOKUP(N110,【参考】数式用!$AD$2:$AH$27,MATCH(O110,【参考】数式用!$K$4:$N$4,0)+1,0)),"")</f>
        <v/>
      </c>
      <c r="S110" s="120"/>
      <c r="T110" s="1005"/>
      <c r="U110" s="1006"/>
      <c r="V110" s="481" t="str">
        <f>IFERROR(IF(AND('別紙様式3-2（４・５月）'!O112="", O110&lt;&gt;""),P110, P110*VLOOKUP(AF110,【参考】数式用4!$DC$3:$DZ$106,MATCH(N110,【参考】数式用4!$DC$2:$DZ$2,0))),"")</f>
        <v/>
      </c>
      <c r="W110" s="476"/>
      <c r="X110" s="471"/>
      <c r="Y110" s="1067" t="str">
        <f>IFERROR(
     IF(OR('別紙様式3-2（４・５月）'!R112="",'別紙様式3-2（４・５月）'!Z112="ベア加算"),"",
                                            X110*VLOOKUP(N110,【参考】数式用!$AD$2:$AH$27,MATCH(W110,【参考】数式用!$K$4:$N$4,0)+1,0)
      ),"")</f>
        <v/>
      </c>
      <c r="Z110" s="1067"/>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 customHeight="1">
      <c r="A111" s="439">
        <v>98</v>
      </c>
      <c r="B111" s="915" t="str">
        <f>IF(基本情報入力シート!C150="","",基本情報入力シート!C150)</f>
        <v/>
      </c>
      <c r="C111" s="916"/>
      <c r="D111" s="916"/>
      <c r="E111" s="916"/>
      <c r="F111" s="916"/>
      <c r="G111" s="916"/>
      <c r="H111" s="916"/>
      <c r="I111" s="917"/>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3"/>
      <c r="Q111" s="1004"/>
      <c r="R111" s="468" t="str">
        <f>IFERROR(IF(OR('別紙様式3-2（４・５月）'!R113="",'別紙様式3-2（４・５月）'!Z113="ベア加算"),"",P111*VLOOKUP(N111,【参考】数式用!$AD$2:$AH$27,MATCH(O111,【参考】数式用!$K$4:$N$4,0)+1,0)),"")</f>
        <v/>
      </c>
      <c r="S111" s="120"/>
      <c r="T111" s="1005"/>
      <c r="U111" s="1006"/>
      <c r="V111" s="481" t="str">
        <f>IFERROR(IF(AND('別紙様式3-2（４・５月）'!O113="", O111&lt;&gt;""),P111, P111*VLOOKUP(AF111,【参考】数式用4!$DC$3:$DZ$106,MATCH(N111,【参考】数式用4!$DC$2:$DZ$2,0))),"")</f>
        <v/>
      </c>
      <c r="W111" s="476"/>
      <c r="X111" s="471"/>
      <c r="Y111" s="1067" t="str">
        <f>IFERROR(
     IF(OR('別紙様式3-2（４・５月）'!R113="",'別紙様式3-2（４・５月）'!Z113="ベア加算"),"",
                                            X111*VLOOKUP(N111,【参考】数式用!$AD$2:$AH$27,MATCH(W111,【参考】数式用!$K$4:$N$4,0)+1,0)
      ),"")</f>
        <v/>
      </c>
      <c r="Z111" s="1067"/>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 customHeight="1">
      <c r="A112" s="439">
        <v>99</v>
      </c>
      <c r="B112" s="915" t="str">
        <f>IF(基本情報入力シート!C151="","",基本情報入力シート!C151)</f>
        <v/>
      </c>
      <c r="C112" s="916"/>
      <c r="D112" s="916"/>
      <c r="E112" s="916"/>
      <c r="F112" s="916"/>
      <c r="G112" s="916"/>
      <c r="H112" s="916"/>
      <c r="I112" s="917"/>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3"/>
      <c r="Q112" s="1004"/>
      <c r="R112" s="468" t="str">
        <f>IFERROR(IF(OR('別紙様式3-2（４・５月）'!R114="",'別紙様式3-2（４・５月）'!Z114="ベア加算"),"",P112*VLOOKUP(N112,【参考】数式用!$AD$2:$AH$27,MATCH(O112,【参考】数式用!$K$4:$N$4,0)+1,0)),"")</f>
        <v/>
      </c>
      <c r="S112" s="120"/>
      <c r="T112" s="1005"/>
      <c r="U112" s="1006"/>
      <c r="V112" s="481" t="str">
        <f>IFERROR(IF(AND('別紙様式3-2（４・５月）'!O114="", O112&lt;&gt;""),P112, P112*VLOOKUP(AF112,【参考】数式用4!$DC$3:$DZ$106,MATCH(N112,【参考】数式用4!$DC$2:$DZ$2,0))),"")</f>
        <v/>
      </c>
      <c r="W112" s="476"/>
      <c r="X112" s="471"/>
      <c r="Y112" s="1067" t="str">
        <f>IFERROR(
     IF(OR('別紙様式3-2（４・５月）'!R114="",'別紙様式3-2（４・５月）'!Z114="ベア加算"),"",
                                            X112*VLOOKUP(N112,【参考】数式用!$AD$2:$AH$27,MATCH(W112,【参考】数式用!$K$4:$N$4,0)+1,0)
      ),"")</f>
        <v/>
      </c>
      <c r="Z112" s="1067"/>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 customHeight="1" thickBot="1">
      <c r="A113" s="439">
        <v>100</v>
      </c>
      <c r="B113" s="915" t="str">
        <f>IF(基本情報入力シート!C152="","",基本情報入力シート!C152)</f>
        <v/>
      </c>
      <c r="C113" s="916"/>
      <c r="D113" s="916"/>
      <c r="E113" s="916"/>
      <c r="F113" s="916"/>
      <c r="G113" s="916"/>
      <c r="H113" s="916"/>
      <c r="I113" s="917"/>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3"/>
      <c r="Q113" s="1004"/>
      <c r="R113" s="468" t="str">
        <f>IFERROR(IF(OR('別紙様式3-2（４・５月）'!R115="",'別紙様式3-2（４・５月）'!Z115="ベア加算"),"",P113*VLOOKUP(N113,【参考】数式用!$AD$2:$AH$27,MATCH(O113,【参考】数式用!$K$4:$N$4,0)+1,0)),"")</f>
        <v/>
      </c>
      <c r="S113" s="120"/>
      <c r="T113" s="1003"/>
      <c r="U113" s="1004"/>
      <c r="V113" s="481" t="str">
        <f>IFERROR(IF(AND('別紙様式3-2（４・５月）'!O115="", O113&lt;&gt;""),P113, P113*VLOOKUP(AF113,【参考】数式用4!$DC$3:$DZ$106,MATCH(N113,【参考】数式用4!$DC$2:$DZ$2,0))),"")</f>
        <v/>
      </c>
      <c r="W113" s="477"/>
      <c r="X113" s="478"/>
      <c r="Y113" s="1079" t="str">
        <f>IFERROR(
     IF(OR('別紙様式3-2（４・５月）'!R115="",'別紙様式3-2（４・５月）'!Z115="ベア加算"),"",
                                            X113*VLOOKUP(N113,【参考】数式用!$AD$2:$AH$27,MATCH(W113,【参考】数式用!$K$4:$N$4,0)+1,0)
      ),"")</f>
        <v/>
      </c>
      <c r="Z113" s="1079"/>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364</v>
      </c>
      <c r="B1" s="6"/>
      <c r="C1" s="6"/>
      <c r="D1" s="6"/>
      <c r="E1" s="6"/>
      <c r="AD1" s="75" t="s">
        <v>365</v>
      </c>
      <c r="AE1"/>
      <c r="AF1"/>
      <c r="AG1"/>
      <c r="AH1"/>
      <c r="AJ1" s="72" t="s">
        <v>366</v>
      </c>
      <c r="AL1" s="6" t="s">
        <v>367</v>
      </c>
    </row>
    <row r="2" spans="1:38" ht="24.75" customHeight="1">
      <c r="A2" s="1090" t="s">
        <v>368</v>
      </c>
      <c r="B2" s="1107" t="s">
        <v>369</v>
      </c>
      <c r="C2" s="1108"/>
      <c r="D2" s="1108"/>
      <c r="E2" s="1109"/>
      <c r="F2" s="1093" t="s">
        <v>370</v>
      </c>
      <c r="G2" s="1094"/>
      <c r="H2" s="1095"/>
      <c r="I2" s="1090" t="s">
        <v>371</v>
      </c>
      <c r="J2" s="1096"/>
      <c r="K2" s="1098" t="s">
        <v>372</v>
      </c>
      <c r="L2" s="1099"/>
      <c r="M2" s="1099"/>
      <c r="N2" s="1099"/>
      <c r="O2" s="1099"/>
      <c r="P2" s="1099"/>
      <c r="Q2" s="1099"/>
      <c r="R2" s="1099"/>
      <c r="S2" s="1099"/>
      <c r="T2" s="1099"/>
      <c r="U2" s="1099"/>
      <c r="V2" s="1099"/>
      <c r="W2" s="1099"/>
      <c r="X2" s="1099"/>
      <c r="Y2" s="1099"/>
      <c r="Z2" s="1099"/>
      <c r="AA2" s="1099"/>
      <c r="AB2" s="1100"/>
      <c r="AC2" s="8"/>
      <c r="AD2" s="1087" t="s">
        <v>368</v>
      </c>
      <c r="AE2" s="1081" t="s">
        <v>373</v>
      </c>
      <c r="AF2" s="1082"/>
      <c r="AG2" s="1082"/>
      <c r="AH2" s="1083"/>
      <c r="AI2" s="8"/>
      <c r="AJ2" s="73" t="s">
        <v>374</v>
      </c>
      <c r="AK2" s="8"/>
      <c r="AL2" s="64" t="s">
        <v>375</v>
      </c>
    </row>
    <row r="3" spans="1:38" ht="35.25" customHeight="1" thickBot="1">
      <c r="A3" s="1091"/>
      <c r="B3" s="1101" t="s">
        <v>376</v>
      </c>
      <c r="C3" s="1102"/>
      <c r="D3" s="1102"/>
      <c r="E3" s="1103"/>
      <c r="F3" s="1101" t="s">
        <v>377</v>
      </c>
      <c r="G3" s="1102"/>
      <c r="H3" s="1103"/>
      <c r="I3" s="1092"/>
      <c r="J3" s="1097"/>
      <c r="K3" s="1104" t="s">
        <v>378</v>
      </c>
      <c r="L3" s="1105"/>
      <c r="M3" s="1105"/>
      <c r="N3" s="1105"/>
      <c r="O3" s="1105"/>
      <c r="P3" s="1105"/>
      <c r="Q3" s="1105"/>
      <c r="R3" s="1105"/>
      <c r="S3" s="1105"/>
      <c r="T3" s="1105"/>
      <c r="U3" s="1105"/>
      <c r="V3" s="1105"/>
      <c r="W3" s="1105"/>
      <c r="X3" s="1105"/>
      <c r="Y3" s="1105"/>
      <c r="Z3" s="1105"/>
      <c r="AA3" s="1105"/>
      <c r="AB3" s="1106"/>
      <c r="AC3" s="8"/>
      <c r="AD3" s="1088"/>
      <c r="AE3" s="1084"/>
      <c r="AF3" s="1085"/>
      <c r="AG3" s="1085"/>
      <c r="AH3" s="1086"/>
      <c r="AI3" s="8"/>
      <c r="AJ3" s="74"/>
      <c r="AK3" s="8"/>
      <c r="AL3" s="66" t="s">
        <v>363</v>
      </c>
    </row>
    <row r="4" spans="1:38" ht="23.25" customHeight="1" thickBot="1">
      <c r="A4" s="1092"/>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89"/>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3.8"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3.8"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413</v>
      </c>
      <c r="C1" s="6" t="s">
        <v>414</v>
      </c>
    </row>
    <row r="2" spans="1:4" ht="13.8"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3.8"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3.8"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ht="24">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0" t="s">
        <v>2178</v>
      </c>
      <c r="AC2" s="1110"/>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1" t="s">
        <v>2179</v>
      </c>
      <c r="BC2" s="1111"/>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鶴巻 明梨(tsurumaki-akari.2p2)</cp:lastModifiedBy>
  <cp:revision/>
  <cp:lastPrinted>2024-11-25T05:27:58Z</cp:lastPrinted>
  <dcterms:created xsi:type="dcterms:W3CDTF">2023-01-10T13:53:21Z</dcterms:created>
  <dcterms:modified xsi:type="dcterms:W3CDTF">2025-03-25T02:45:00Z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